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drawings/drawing17.xml" ContentType="application/vnd.openxmlformats-officedocument.drawing+xml"/>
  <Override PartName="/xl/comments17.xml" ContentType="application/vnd.openxmlformats-officedocument.spreadsheetml.comments+xml"/>
  <Override PartName="/xl/drawings/drawing18.xml" ContentType="application/vnd.openxmlformats-officedocument.drawing+xml"/>
  <Override PartName="/xl/comments18.xml" ContentType="application/vnd.openxmlformats-officedocument.spreadsheetml.comments+xml"/>
  <Override PartName="/xl/drawings/drawing19.xml" ContentType="application/vnd.openxmlformats-officedocument.drawing+xml"/>
  <Override PartName="/xl/comments19.xml" ContentType="application/vnd.openxmlformats-officedocument.spreadsheetml.comments+xml"/>
  <Override PartName="/xl/drawings/drawing20.xml" ContentType="application/vnd.openxmlformats-officedocument.drawing+xml"/>
  <Override PartName="/xl/comments20.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comments21.xml" ContentType="application/vnd.openxmlformats-officedocument.spreadsheetml.comments+xml"/>
  <Override PartName="/xl/drawings/drawing23.xml" ContentType="application/vnd.openxmlformats-officedocument.drawing+xml"/>
  <Override PartName="/xl/comments22.xml" ContentType="application/vnd.openxmlformats-officedocument.spreadsheetml.comments+xml"/>
  <Override PartName="/xl/drawings/drawing24.xml" ContentType="application/vnd.openxmlformats-officedocument.drawing+xml"/>
  <Override PartName="/xl/comments23.xml" ContentType="application/vnd.openxmlformats-officedocument.spreadsheetml.comments+xml"/>
  <Override PartName="/xl/drawings/drawing25.xml" ContentType="application/vnd.openxmlformats-officedocument.drawing+xml"/>
  <Override PartName="/xl/comments24.xml" ContentType="application/vnd.openxmlformats-officedocument.spreadsheetml.comments+xml"/>
  <Override PartName="/xl/drawings/drawing26.xml" ContentType="application/vnd.openxmlformats-officedocument.drawing+xml"/>
  <Override PartName="/xl/comments25.xml" ContentType="application/vnd.openxmlformats-officedocument.spreadsheetml.comments+xml"/>
  <Override PartName="/xl/drawings/drawing27.xml" ContentType="application/vnd.openxmlformats-officedocument.drawing+xml"/>
  <Override PartName="/xl/comments26.xml" ContentType="application/vnd.openxmlformats-officedocument.spreadsheetml.comments+xml"/>
  <Override PartName="/xl/drawings/drawing28.xml" ContentType="application/vnd.openxmlformats-officedocument.drawing+xml"/>
  <Override PartName="/xl/comments27.xml" ContentType="application/vnd.openxmlformats-officedocument.spreadsheetml.comments+xml"/>
  <Override PartName="/xl/drawings/drawing29.xml" ContentType="application/vnd.openxmlformats-officedocument.drawing+xml"/>
  <Override PartName="/xl/comments28.xml" ContentType="application/vnd.openxmlformats-officedocument.spreadsheetml.comments+xml"/>
  <Override PartName="/xl/drawings/drawing30.xml" ContentType="application/vnd.openxmlformats-officedocument.drawing+xml"/>
  <Override PartName="/xl/comments29.xml" ContentType="application/vnd.openxmlformats-officedocument.spreadsheetml.comments+xml"/>
  <Override PartName="/xl/drawings/drawing31.xml" ContentType="application/vnd.openxmlformats-officedocument.drawing+xml"/>
  <Override PartName="/xl/comments30.xml" ContentType="application/vnd.openxmlformats-officedocument.spreadsheetml.comments+xml"/>
  <Override PartName="/xl/drawings/drawing32.xml" ContentType="application/vnd.openxmlformats-officedocument.drawing+xml"/>
  <Override PartName="/xl/comments31.xml" ContentType="application/vnd.openxmlformats-officedocument.spreadsheetml.comments+xml"/>
  <Override PartName="/xl/drawings/drawing33.xml" ContentType="application/vnd.openxmlformats-officedocument.drawing+xml"/>
  <Override PartName="/xl/comments32.xml" ContentType="application/vnd.openxmlformats-officedocument.spreadsheetml.comments+xml"/>
  <Override PartName="/xl/drawings/drawing34.xml" ContentType="application/vnd.openxmlformats-officedocument.drawing+xml"/>
  <Override PartName="/xl/comments33.xml" ContentType="application/vnd.openxmlformats-officedocument.spreadsheetml.comments+xml"/>
  <Override PartName="/xl/drawings/drawing35.xml" ContentType="application/vnd.openxmlformats-officedocument.drawing+xml"/>
  <Override PartName="/xl/comments34.xml" ContentType="application/vnd.openxmlformats-officedocument.spreadsheetml.comments+xml"/>
  <Override PartName="/xl/drawings/drawing36.xml" ContentType="application/vnd.openxmlformats-officedocument.drawing+xml"/>
  <Override PartName="/xl/comments35.xml" ContentType="application/vnd.openxmlformats-officedocument.spreadsheetml.comments+xml"/>
  <Override PartName="/xl/drawings/drawing37.xml" ContentType="application/vnd.openxmlformats-officedocument.drawing+xml"/>
  <Override PartName="/xl/comments36.xml" ContentType="application/vnd.openxmlformats-officedocument.spreadsheetml.comments+xml"/>
  <Override PartName="/xl/drawings/drawing38.xml" ContentType="application/vnd.openxmlformats-officedocument.drawing+xml"/>
  <Override PartName="/xl/comments37.xml" ContentType="application/vnd.openxmlformats-officedocument.spreadsheetml.comments+xml"/>
  <Override PartName="/xl/drawings/drawing39.xml" ContentType="application/vnd.openxmlformats-officedocument.drawing+xml"/>
  <Override PartName="/xl/comments3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Election-Specific Information\2015 Election Information\4 General (Nov3) 58\Results\"/>
    </mc:Choice>
  </mc:AlternateContent>
  <bookViews>
    <workbookView xWindow="3660" yWindow="165" windowWidth="20745" windowHeight="10920"/>
  </bookViews>
  <sheets>
    <sheet name="All Counties" sheetId="45" r:id="rId1"/>
    <sheet name="Adams" sheetId="21" r:id="rId2"/>
    <sheet name="Asotin" sheetId="20" r:id="rId3"/>
    <sheet name="Benton" sheetId="2" r:id="rId4"/>
    <sheet name="Chelan" sheetId="3" r:id="rId5"/>
    <sheet name="Clallam" sheetId="22" r:id="rId6"/>
    <sheet name="Clark" sheetId="23" r:id="rId7"/>
    <sheet name="Columbia" sheetId="4" r:id="rId8"/>
    <sheet name="Cowlitz" sheetId="24" r:id="rId9"/>
    <sheet name="Douglas" sheetId="25" r:id="rId10"/>
    <sheet name="Ferry" sheetId="26" r:id="rId11"/>
    <sheet name="Franklin" sheetId="27" r:id="rId12"/>
    <sheet name="Garfield" sheetId="28" r:id="rId13"/>
    <sheet name="Grant" sheetId="29" r:id="rId14"/>
    <sheet name="GraysHarbor" sheetId="5" r:id="rId15"/>
    <sheet name="Island" sheetId="30" r:id="rId16"/>
    <sheet name="Jefferson" sheetId="6" r:id="rId17"/>
    <sheet name="King" sheetId="11" r:id="rId18"/>
    <sheet name="Kitsap" sheetId="31" r:id="rId19"/>
    <sheet name="Kittitas" sheetId="32" r:id="rId20"/>
    <sheet name="Klickitat" sheetId="33" r:id="rId21"/>
    <sheet name="Lewis" sheetId="34" r:id="rId22"/>
    <sheet name="Lincoln" sheetId="35" r:id="rId23"/>
    <sheet name="Mason" sheetId="16" r:id="rId24"/>
    <sheet name="Okanogan" sheetId="7" r:id="rId25"/>
    <sheet name="Pacific" sheetId="36" r:id="rId26"/>
    <sheet name="PendOreille" sheetId="37" r:id="rId27"/>
    <sheet name="Pierce" sheetId="12" r:id="rId28"/>
    <sheet name="SanJuan" sheetId="38" r:id="rId29"/>
    <sheet name="Skagit" sheetId="39" r:id="rId30"/>
    <sheet name="Skamania" sheetId="40" r:id="rId31"/>
    <sheet name="Snohomish" sheetId="8" r:id="rId32"/>
    <sheet name="Spokane" sheetId="9" r:id="rId33"/>
    <sheet name="Stevens" sheetId="41" r:id="rId34"/>
    <sheet name="Thurston" sheetId="17" r:id="rId35"/>
    <sheet name="Wahkiakum" sheetId="18" r:id="rId36"/>
    <sheet name="WallaWalla" sheetId="14" r:id="rId37"/>
    <sheet name="Whatcom" sheetId="15" r:id="rId38"/>
    <sheet name="Whitman" sheetId="10" r:id="rId39"/>
    <sheet name="Yakima" sheetId="19" r:id="rId40"/>
  </sheets>
  <calcPr calcId="152511"/>
</workbook>
</file>

<file path=xl/calcChain.xml><?xml version="1.0" encoding="utf-8"?>
<calcChain xmlns="http://schemas.openxmlformats.org/spreadsheetml/2006/main">
  <c r="C26" i="19" l="1"/>
  <c r="H24" i="19"/>
  <c r="C27" i="19" s="1"/>
  <c r="G18" i="19"/>
  <c r="F18" i="19"/>
  <c r="H25" i="19" s="1"/>
  <c r="E18" i="19"/>
  <c r="D18" i="19"/>
  <c r="H23" i="19" s="1"/>
  <c r="C18" i="19"/>
  <c r="H17" i="19"/>
  <c r="H16" i="19"/>
  <c r="H15" i="19"/>
  <c r="H14" i="19"/>
  <c r="G18" i="10"/>
  <c r="F18" i="10"/>
  <c r="H25" i="10" s="1"/>
  <c r="H26" i="10" s="1"/>
  <c r="E18" i="10"/>
  <c r="H24" i="10" s="1"/>
  <c r="C27" i="10" s="1"/>
  <c r="D18" i="10"/>
  <c r="H23" i="10" s="1"/>
  <c r="C18" i="10"/>
  <c r="H17" i="10"/>
  <c r="H16" i="10"/>
  <c r="H15" i="10"/>
  <c r="H14" i="10"/>
  <c r="C26" i="15"/>
  <c r="H23" i="15"/>
  <c r="G18" i="15"/>
  <c r="F18" i="15"/>
  <c r="H25" i="15" s="1"/>
  <c r="E18" i="15"/>
  <c r="H24" i="15" s="1"/>
  <c r="D18" i="15"/>
  <c r="H18" i="15" s="1"/>
  <c r="C18" i="15"/>
  <c r="H17" i="15"/>
  <c r="H16" i="15"/>
  <c r="H15" i="15"/>
  <c r="H14" i="15"/>
  <c r="C26" i="14"/>
  <c r="C27" i="14" s="1"/>
  <c r="G18" i="14"/>
  <c r="F18" i="14"/>
  <c r="H25" i="14" s="1"/>
  <c r="H26" i="14" s="1"/>
  <c r="E18" i="14"/>
  <c r="H24" i="14" s="1"/>
  <c r="D18" i="14"/>
  <c r="H23" i="14" s="1"/>
  <c r="C18" i="14"/>
  <c r="H17" i="14"/>
  <c r="H16" i="14"/>
  <c r="H15" i="14"/>
  <c r="H14" i="14"/>
  <c r="C26" i="18"/>
  <c r="C27" i="18" s="1"/>
  <c r="G18" i="18"/>
  <c r="F18" i="18"/>
  <c r="H25" i="18" s="1"/>
  <c r="H26" i="18" s="1"/>
  <c r="E18" i="18"/>
  <c r="D18" i="18"/>
  <c r="H18" i="18" s="1"/>
  <c r="C18" i="18"/>
  <c r="H17" i="18"/>
  <c r="H16" i="18"/>
  <c r="H15" i="18"/>
  <c r="H14" i="18"/>
  <c r="H23" i="17"/>
  <c r="G18" i="17"/>
  <c r="H25" i="17" s="1"/>
  <c r="H26" i="17" s="1"/>
  <c r="F18" i="17"/>
  <c r="E18" i="17"/>
  <c r="H24" i="17" s="1"/>
  <c r="C27" i="17" s="1"/>
  <c r="D18" i="17"/>
  <c r="H18" i="17" s="1"/>
  <c r="C18" i="17"/>
  <c r="H17" i="17"/>
  <c r="H16" i="17"/>
  <c r="H15" i="17"/>
  <c r="H24" i="41"/>
  <c r="C27" i="41" s="1"/>
  <c r="G18" i="41"/>
  <c r="F18" i="41"/>
  <c r="H25" i="41" s="1"/>
  <c r="H26" i="41" s="1"/>
  <c r="E18" i="41"/>
  <c r="D18" i="41"/>
  <c r="H23" i="41" s="1"/>
  <c r="C18" i="41"/>
  <c r="H17" i="41"/>
  <c r="H16" i="41"/>
  <c r="H15" i="41"/>
  <c r="H14" i="41"/>
  <c r="G18" i="9"/>
  <c r="H25" i="9" s="1"/>
  <c r="F18" i="9"/>
  <c r="E18" i="9"/>
  <c r="H24" i="9" s="1"/>
  <c r="C27" i="9" s="1"/>
  <c r="D18" i="9"/>
  <c r="H23" i="9" s="1"/>
  <c r="C18" i="9"/>
  <c r="H17" i="9"/>
  <c r="H16" i="9"/>
  <c r="H15" i="9"/>
  <c r="H14" i="9"/>
  <c r="C27" i="8"/>
  <c r="H25" i="8"/>
  <c r="G18" i="8"/>
  <c r="F18" i="8"/>
  <c r="E18" i="8"/>
  <c r="D18" i="8"/>
  <c r="H18" i="8" s="1"/>
  <c r="C18" i="8"/>
  <c r="H17" i="8"/>
  <c r="H16" i="8"/>
  <c r="H15" i="8"/>
  <c r="H14" i="8"/>
  <c r="C26" i="40"/>
  <c r="C27" i="40" s="1"/>
  <c r="H24" i="40"/>
  <c r="G18" i="40"/>
  <c r="F18" i="40"/>
  <c r="H25" i="40" s="1"/>
  <c r="H26" i="40" s="1"/>
  <c r="E18" i="40"/>
  <c r="D18" i="40"/>
  <c r="H23" i="40" s="1"/>
  <c r="C18" i="40"/>
  <c r="H17" i="40"/>
  <c r="H16" i="40"/>
  <c r="H15" i="40"/>
  <c r="H14" i="40"/>
  <c r="C26" i="39"/>
  <c r="C27" i="39" s="1"/>
  <c r="G18" i="39"/>
  <c r="F18" i="39"/>
  <c r="H25" i="39" s="1"/>
  <c r="H26" i="39" s="1"/>
  <c r="E18" i="39"/>
  <c r="H24" i="39" s="1"/>
  <c r="D18" i="39"/>
  <c r="H23" i="39" s="1"/>
  <c r="C18" i="39"/>
  <c r="H17" i="39"/>
  <c r="H16" i="39"/>
  <c r="H15" i="39"/>
  <c r="H14" i="39"/>
  <c r="C26" i="38"/>
  <c r="C27" i="38" s="1"/>
  <c r="G18" i="38"/>
  <c r="F18" i="38"/>
  <c r="H25" i="38" s="1"/>
  <c r="H26" i="38" s="1"/>
  <c r="E18" i="38"/>
  <c r="H24" i="38" s="1"/>
  <c r="D18" i="38"/>
  <c r="H23" i="38" s="1"/>
  <c r="C18" i="38"/>
  <c r="H17" i="38"/>
  <c r="H16" i="38"/>
  <c r="H15" i="38"/>
  <c r="H14" i="38"/>
  <c r="C26" i="12"/>
  <c r="C27" i="12" s="1"/>
  <c r="G18" i="12"/>
  <c r="F18" i="12"/>
  <c r="H25" i="12" s="1"/>
  <c r="E18" i="12"/>
  <c r="H24" i="12" s="1"/>
  <c r="D18" i="12"/>
  <c r="H18" i="12" s="1"/>
  <c r="C18" i="12"/>
  <c r="H17" i="12"/>
  <c r="H16" i="12"/>
  <c r="H15" i="12"/>
  <c r="H14" i="12"/>
  <c r="H26" i="37"/>
  <c r="C26" i="37"/>
  <c r="C27" i="37" s="1"/>
  <c r="H23" i="37"/>
  <c r="G18" i="37"/>
  <c r="F18" i="37"/>
  <c r="E18" i="37"/>
  <c r="D18" i="37"/>
  <c r="H18" i="37" s="1"/>
  <c r="C18" i="37"/>
  <c r="H17" i="37"/>
  <c r="H16" i="37"/>
  <c r="H15" i="37"/>
  <c r="H14" i="37"/>
  <c r="C26" i="36"/>
  <c r="G18" i="36"/>
  <c r="F18" i="36"/>
  <c r="H25" i="36" s="1"/>
  <c r="H26" i="36" s="1"/>
  <c r="E18" i="36"/>
  <c r="H24" i="36" s="1"/>
  <c r="D18" i="36"/>
  <c r="H23" i="36" s="1"/>
  <c r="C18" i="36"/>
  <c r="H17" i="36"/>
  <c r="H16" i="36"/>
  <c r="H15" i="36"/>
  <c r="H14" i="36"/>
  <c r="C26" i="7"/>
  <c r="C27" i="7" s="1"/>
  <c r="G18" i="7"/>
  <c r="F18" i="7"/>
  <c r="H25" i="7" s="1"/>
  <c r="H26" i="7" s="1"/>
  <c r="E18" i="7"/>
  <c r="D18" i="7"/>
  <c r="H23" i="7" s="1"/>
  <c r="C18" i="7"/>
  <c r="H17" i="7"/>
  <c r="H16" i="7"/>
  <c r="H15" i="7"/>
  <c r="H14" i="7"/>
  <c r="C27" i="16"/>
  <c r="H25" i="16"/>
  <c r="H26" i="16" s="1"/>
  <c r="G18" i="16"/>
  <c r="F18" i="16"/>
  <c r="E18" i="16"/>
  <c r="D18" i="16"/>
  <c r="H18" i="16" s="1"/>
  <c r="C18" i="16"/>
  <c r="H17" i="16"/>
  <c r="H16" i="16"/>
  <c r="H15" i="16"/>
  <c r="H14" i="16"/>
  <c r="C26" i="35"/>
  <c r="H23" i="35"/>
  <c r="G18" i="35"/>
  <c r="F18" i="35"/>
  <c r="H25" i="35" s="1"/>
  <c r="E18" i="35"/>
  <c r="H24" i="35" s="1"/>
  <c r="C27" i="35" s="1"/>
  <c r="D18" i="35"/>
  <c r="H18" i="35" s="1"/>
  <c r="C18" i="35"/>
  <c r="H17" i="35"/>
  <c r="H16" i="35"/>
  <c r="H15" i="35"/>
  <c r="H14" i="35"/>
  <c r="C26" i="34"/>
  <c r="C27" i="34" s="1"/>
  <c r="G18" i="34"/>
  <c r="F18" i="34"/>
  <c r="H25" i="34" s="1"/>
  <c r="H26" i="34" s="1"/>
  <c r="E18" i="34"/>
  <c r="H24" i="34" s="1"/>
  <c r="D18" i="34"/>
  <c r="H23" i="34" s="1"/>
  <c r="C18" i="34"/>
  <c r="H17" i="34"/>
  <c r="H16" i="34"/>
  <c r="H15" i="34"/>
  <c r="H14" i="34"/>
  <c r="C26" i="33"/>
  <c r="C27" i="33" s="1"/>
  <c r="H24" i="33"/>
  <c r="H23" i="33"/>
  <c r="H18" i="33"/>
  <c r="F18" i="33"/>
  <c r="H25" i="33" s="1"/>
  <c r="H26" i="33" s="1"/>
  <c r="H17" i="33"/>
  <c r="H16" i="33"/>
  <c r="H15" i="33"/>
  <c r="H14" i="33"/>
  <c r="C26" i="32"/>
  <c r="C27" i="32" s="1"/>
  <c r="G18" i="32"/>
  <c r="F18" i="32"/>
  <c r="H25" i="32" s="1"/>
  <c r="H26" i="32" s="1"/>
  <c r="E18" i="32"/>
  <c r="H24" i="32" s="1"/>
  <c r="D18" i="32"/>
  <c r="H23" i="32" s="1"/>
  <c r="C18" i="32"/>
  <c r="H17" i="32"/>
  <c r="H16" i="32"/>
  <c r="H15" i="32"/>
  <c r="H14" i="32"/>
  <c r="C26" i="31"/>
  <c r="C27" i="31" s="1"/>
  <c r="G18" i="31"/>
  <c r="F18" i="31"/>
  <c r="H25" i="31" s="1"/>
  <c r="E18" i="31"/>
  <c r="H24" i="31" s="1"/>
  <c r="D18" i="31"/>
  <c r="H18" i="31" s="1"/>
  <c r="C18" i="31"/>
  <c r="H17" i="31"/>
  <c r="H16" i="31"/>
  <c r="H15" i="31"/>
  <c r="H14" i="31"/>
  <c r="C26" i="11"/>
  <c r="G18" i="11"/>
  <c r="F18" i="11"/>
  <c r="E18" i="11"/>
  <c r="H24" i="11" s="1"/>
  <c r="D18" i="11"/>
  <c r="C18" i="11"/>
  <c r="H17" i="11"/>
  <c r="H16" i="11"/>
  <c r="H15" i="11"/>
  <c r="H14" i="11"/>
  <c r="C26" i="6"/>
  <c r="C27" i="6" s="1"/>
  <c r="G18" i="6"/>
  <c r="F18" i="6"/>
  <c r="H25" i="6" s="1"/>
  <c r="E18" i="6"/>
  <c r="H24" i="6" s="1"/>
  <c r="D18" i="6"/>
  <c r="H18" i="6" s="1"/>
  <c r="C18" i="6"/>
  <c r="H17" i="6"/>
  <c r="H16" i="6"/>
  <c r="H15" i="6"/>
  <c r="H14" i="6"/>
  <c r="C26" i="30"/>
  <c r="C27" i="30" s="1"/>
  <c r="G18" i="30"/>
  <c r="H25" i="30" s="1"/>
  <c r="F18" i="30"/>
  <c r="E18" i="30"/>
  <c r="H24" i="30" s="1"/>
  <c r="C18" i="30"/>
  <c r="H17" i="30"/>
  <c r="H16" i="30"/>
  <c r="H15" i="30"/>
  <c r="H14" i="30"/>
  <c r="D14" i="30"/>
  <c r="C14" i="30"/>
  <c r="G13" i="30"/>
  <c r="D13" i="30"/>
  <c r="D18" i="30" s="1"/>
  <c r="H18" i="30" s="1"/>
  <c r="C27" i="5"/>
  <c r="H26" i="5"/>
  <c r="H18" i="5"/>
  <c r="F18" i="5"/>
  <c r="H17" i="5"/>
  <c r="H16" i="5"/>
  <c r="H15" i="5"/>
  <c r="H14" i="5"/>
  <c r="H25" i="29"/>
  <c r="H26" i="29" s="1"/>
  <c r="H24" i="29"/>
  <c r="H23" i="29"/>
  <c r="H18" i="29"/>
  <c r="H17" i="29"/>
  <c r="H16" i="29"/>
  <c r="H15" i="29"/>
  <c r="H14" i="29"/>
  <c r="C26" i="28"/>
  <c r="H23" i="28"/>
  <c r="G18" i="28"/>
  <c r="F18" i="28"/>
  <c r="H25" i="28" s="1"/>
  <c r="E18" i="28"/>
  <c r="H24" i="28" s="1"/>
  <c r="C27" i="28" s="1"/>
  <c r="D18" i="28"/>
  <c r="H18" i="28" s="1"/>
  <c r="C18" i="28"/>
  <c r="H17" i="28"/>
  <c r="H16" i="28"/>
  <c r="H15" i="28"/>
  <c r="H14" i="28"/>
  <c r="C26" i="27"/>
  <c r="C27" i="27" s="1"/>
  <c r="G18" i="27"/>
  <c r="F18" i="27"/>
  <c r="H25" i="27" s="1"/>
  <c r="E18" i="27"/>
  <c r="H24" i="27" s="1"/>
  <c r="D18" i="27"/>
  <c r="H18" i="27" s="1"/>
  <c r="C18" i="27"/>
  <c r="H17" i="27"/>
  <c r="H16" i="27"/>
  <c r="H15" i="27"/>
  <c r="H14" i="27"/>
  <c r="C27" i="26"/>
  <c r="H26" i="26"/>
  <c r="G18" i="26"/>
  <c r="F18" i="26"/>
  <c r="E18" i="26"/>
  <c r="D18" i="26"/>
  <c r="H18" i="26" s="1"/>
  <c r="C18" i="26"/>
  <c r="H17" i="26"/>
  <c r="H16" i="26"/>
  <c r="H15" i="26"/>
  <c r="H14" i="26"/>
  <c r="C26" i="25"/>
  <c r="C27" i="25" s="1"/>
  <c r="G18" i="25"/>
  <c r="F18" i="25"/>
  <c r="H25" i="25" s="1"/>
  <c r="H26" i="25" s="1"/>
  <c r="E18" i="25"/>
  <c r="H24" i="25" s="1"/>
  <c r="D18" i="25"/>
  <c r="H23" i="25" s="1"/>
  <c r="C18" i="25"/>
  <c r="H17" i="25"/>
  <c r="H16" i="25"/>
  <c r="H15" i="25"/>
  <c r="H14" i="25"/>
  <c r="C26" i="24"/>
  <c r="C27" i="24" s="1"/>
  <c r="G18" i="24"/>
  <c r="F18" i="24"/>
  <c r="H25" i="24" s="1"/>
  <c r="H26" i="24" s="1"/>
  <c r="E18" i="24"/>
  <c r="H24" i="24" s="1"/>
  <c r="D18" i="24"/>
  <c r="H23" i="24" s="1"/>
  <c r="C18" i="24"/>
  <c r="H17" i="24"/>
  <c r="H16" i="24"/>
  <c r="H15" i="24"/>
  <c r="H14" i="24"/>
  <c r="H26" i="19" l="1"/>
  <c r="H18" i="19"/>
  <c r="H18" i="10"/>
  <c r="H26" i="15"/>
  <c r="C27" i="15"/>
  <c r="H18" i="14"/>
  <c r="H18" i="41"/>
  <c r="H26" i="9"/>
  <c r="H18" i="9"/>
  <c r="H23" i="8"/>
  <c r="H26" i="8" s="1"/>
  <c r="H18" i="40"/>
  <c r="H18" i="39"/>
  <c r="H18" i="38"/>
  <c r="H23" i="12"/>
  <c r="H26" i="12" s="1"/>
  <c r="C27" i="36"/>
  <c r="H18" i="36"/>
  <c r="H18" i="7"/>
  <c r="H26" i="35"/>
  <c r="H18" i="34"/>
  <c r="H18" i="32"/>
  <c r="H23" i="31"/>
  <c r="H26" i="31" s="1"/>
  <c r="C27" i="11"/>
  <c r="H25" i="11"/>
  <c r="H26" i="11" s="1"/>
  <c r="H18" i="11"/>
  <c r="H23" i="11"/>
  <c r="H23" i="6"/>
  <c r="H26" i="6" s="1"/>
  <c r="H23" i="30"/>
  <c r="H26" i="30" s="1"/>
  <c r="H26" i="28"/>
  <c r="H23" i="27"/>
  <c r="H26" i="27" s="1"/>
  <c r="H18" i="25"/>
  <c r="H18" i="24"/>
  <c r="C26" i="4" l="1"/>
  <c r="C27" i="4" s="1"/>
  <c r="G18" i="4"/>
  <c r="F18" i="4"/>
  <c r="H25" i="4" s="1"/>
  <c r="E18" i="4"/>
  <c r="H24" i="4" s="1"/>
  <c r="D18" i="4"/>
  <c r="H18" i="4" s="1"/>
  <c r="C18" i="4"/>
  <c r="H17" i="4"/>
  <c r="H16" i="4"/>
  <c r="H15" i="4"/>
  <c r="H14" i="4"/>
  <c r="C26" i="23"/>
  <c r="C27" i="23" s="1"/>
  <c r="H24" i="23"/>
  <c r="G18" i="23"/>
  <c r="F18" i="23"/>
  <c r="H25" i="23" s="1"/>
  <c r="H26" i="23" s="1"/>
  <c r="E18" i="23"/>
  <c r="D18" i="23"/>
  <c r="H23" i="23" s="1"/>
  <c r="C18" i="23"/>
  <c r="H17" i="23"/>
  <c r="H16" i="23"/>
  <c r="H15" i="23"/>
  <c r="H14" i="23"/>
  <c r="C26" i="22"/>
  <c r="H23" i="22"/>
  <c r="G18" i="22"/>
  <c r="F18" i="22"/>
  <c r="H25" i="22" s="1"/>
  <c r="E18" i="22"/>
  <c r="H24" i="22" s="1"/>
  <c r="C27" i="22" s="1"/>
  <c r="D18" i="22"/>
  <c r="H18" i="22" s="1"/>
  <c r="C18" i="22"/>
  <c r="H17" i="22"/>
  <c r="H16" i="22"/>
  <c r="H15" i="22"/>
  <c r="H14" i="22"/>
  <c r="C26" i="3"/>
  <c r="C27" i="3" s="1"/>
  <c r="G18" i="3"/>
  <c r="F18" i="3"/>
  <c r="H25" i="3" s="1"/>
  <c r="E18" i="3"/>
  <c r="H24" i="3" s="1"/>
  <c r="D18" i="3"/>
  <c r="H18" i="3" s="1"/>
  <c r="C18" i="3"/>
  <c r="H17" i="3"/>
  <c r="H16" i="3"/>
  <c r="H15" i="3"/>
  <c r="H14" i="3"/>
  <c r="C26" i="2"/>
  <c r="C27" i="2" s="1"/>
  <c r="H23" i="2"/>
  <c r="G18" i="2"/>
  <c r="F18" i="2"/>
  <c r="H25" i="2" s="1"/>
  <c r="H26" i="2" s="1"/>
  <c r="E18" i="2"/>
  <c r="D18" i="2"/>
  <c r="H18" i="2" s="1"/>
  <c r="C18" i="2"/>
  <c r="H17" i="2"/>
  <c r="H16" i="2"/>
  <c r="H15" i="2"/>
  <c r="H14" i="2"/>
  <c r="C26" i="20"/>
  <c r="G18" i="20"/>
  <c r="F18" i="20"/>
  <c r="H25" i="20" s="1"/>
  <c r="H26" i="20" s="1"/>
  <c r="E18" i="20"/>
  <c r="H24" i="20" s="1"/>
  <c r="D18" i="20"/>
  <c r="H23" i="20" s="1"/>
  <c r="C18" i="20"/>
  <c r="H17" i="20"/>
  <c r="H16" i="20"/>
  <c r="H15" i="20"/>
  <c r="H14" i="20"/>
  <c r="C26" i="21"/>
  <c r="H24" i="21"/>
  <c r="C27" i="21" s="1"/>
  <c r="G18" i="21"/>
  <c r="F18" i="21"/>
  <c r="H25" i="21" s="1"/>
  <c r="E18" i="21"/>
  <c r="D18" i="21"/>
  <c r="H23" i="21" s="1"/>
  <c r="C18" i="21"/>
  <c r="H17" i="21"/>
  <c r="H16" i="21"/>
  <c r="H15" i="21"/>
  <c r="H14" i="21"/>
  <c r="H23" i="4" l="1"/>
  <c r="H26" i="4" s="1"/>
  <c r="H18" i="23"/>
  <c r="H26" i="22"/>
  <c r="H23" i="3"/>
  <c r="H26" i="3" s="1"/>
  <c r="C27" i="20"/>
  <c r="H18" i="20"/>
  <c r="H26" i="21"/>
  <c r="H18" i="21"/>
  <c r="F27" i="45" l="1"/>
  <c r="AD3" i="45" l="1"/>
  <c r="AE3" i="45"/>
  <c r="AF3" i="45"/>
  <c r="AH3" i="45"/>
  <c r="AI3" i="45"/>
  <c r="AD20" i="45"/>
  <c r="AC20" i="45"/>
  <c r="AB20" i="45"/>
  <c r="AA20" i="45"/>
  <c r="Z20" i="45"/>
  <c r="AD41" i="45"/>
  <c r="AD40" i="45"/>
  <c r="AD39" i="45"/>
  <c r="AD38" i="45"/>
  <c r="AD37" i="45"/>
  <c r="AD36" i="45"/>
  <c r="AD35" i="45"/>
  <c r="AD34" i="45"/>
  <c r="AD33" i="45"/>
  <c r="AD32" i="45"/>
  <c r="AD31" i="45"/>
  <c r="AD30" i="45"/>
  <c r="AD29" i="45"/>
  <c r="AD28" i="45"/>
  <c r="AD26" i="45"/>
  <c r="AD25" i="45"/>
  <c r="AD24" i="45"/>
  <c r="AD23" i="45"/>
  <c r="AD22" i="45"/>
  <c r="AD21" i="45"/>
  <c r="AD19" i="45"/>
  <c r="AD18" i="45"/>
  <c r="AD17" i="45"/>
  <c r="AD16" i="45"/>
  <c r="AD15" i="45"/>
  <c r="AD14" i="45"/>
  <c r="AD13" i="45"/>
  <c r="AD12" i="45"/>
  <c r="AD11" i="45"/>
  <c r="AD10" i="45"/>
  <c r="AD9" i="45"/>
  <c r="AD8" i="45"/>
  <c r="AD7" i="45"/>
  <c r="AD6" i="45"/>
  <c r="AD5" i="45"/>
  <c r="AD4" i="45"/>
  <c r="AC41" i="45"/>
  <c r="AC40" i="45"/>
  <c r="AC39" i="45"/>
  <c r="AC38" i="45"/>
  <c r="AC37" i="45"/>
  <c r="AC36" i="45"/>
  <c r="AC35" i="45"/>
  <c r="AC34" i="45"/>
  <c r="AC33" i="45"/>
  <c r="AC32" i="45"/>
  <c r="AC31" i="45"/>
  <c r="AC30" i="45"/>
  <c r="AC29" i="45"/>
  <c r="AC28" i="45"/>
  <c r="AC27" i="45"/>
  <c r="AC26" i="45"/>
  <c r="AC25" i="45"/>
  <c r="AC24" i="45"/>
  <c r="AC23" i="45"/>
  <c r="AC22" i="45"/>
  <c r="AC21" i="45"/>
  <c r="AC19" i="45"/>
  <c r="AC18" i="45"/>
  <c r="AC17" i="45"/>
  <c r="AC16" i="45"/>
  <c r="AC15" i="45"/>
  <c r="AC14" i="45"/>
  <c r="AC13" i="45"/>
  <c r="AC12" i="45"/>
  <c r="AC11" i="45"/>
  <c r="AC10" i="45"/>
  <c r="AC9" i="45"/>
  <c r="AC8" i="45"/>
  <c r="AC7" i="45"/>
  <c r="AC6" i="45"/>
  <c r="AC5" i="45"/>
  <c r="AC4" i="45"/>
  <c r="AB41" i="45"/>
  <c r="AB40" i="45"/>
  <c r="AB39" i="45"/>
  <c r="AB38" i="45"/>
  <c r="AB37" i="45"/>
  <c r="AB36" i="45"/>
  <c r="AB35" i="45"/>
  <c r="AB34" i="45"/>
  <c r="AB33" i="45"/>
  <c r="AB32" i="45"/>
  <c r="AB31" i="45"/>
  <c r="AB30" i="45"/>
  <c r="AB29" i="45"/>
  <c r="AB28" i="45"/>
  <c r="AB27" i="45"/>
  <c r="AB26" i="45"/>
  <c r="AB25" i="45"/>
  <c r="AB24" i="45"/>
  <c r="AB23" i="45"/>
  <c r="AB22" i="45"/>
  <c r="AB21" i="45"/>
  <c r="AB19" i="45"/>
  <c r="AB18" i="45"/>
  <c r="AB17" i="45"/>
  <c r="AB16" i="45"/>
  <c r="AB15" i="45"/>
  <c r="AB14" i="45"/>
  <c r="AB13" i="45"/>
  <c r="AB12" i="45"/>
  <c r="AB11" i="45"/>
  <c r="AB10" i="45"/>
  <c r="AB9" i="45"/>
  <c r="AB8" i="45"/>
  <c r="AB7" i="45"/>
  <c r="AB6" i="45"/>
  <c r="AB5" i="45"/>
  <c r="AB4" i="45"/>
  <c r="AA41" i="45"/>
  <c r="AA40" i="45"/>
  <c r="AA39" i="45"/>
  <c r="AA38" i="45"/>
  <c r="AA37" i="45"/>
  <c r="AA36" i="45"/>
  <c r="AA35" i="45"/>
  <c r="AA34" i="45"/>
  <c r="AA33" i="45"/>
  <c r="AA32" i="45"/>
  <c r="AA31" i="45"/>
  <c r="AA30" i="45"/>
  <c r="AA29" i="45"/>
  <c r="AA28" i="45"/>
  <c r="AA27" i="45"/>
  <c r="AA26" i="45"/>
  <c r="AA25" i="45"/>
  <c r="AA24" i="45"/>
  <c r="AA23" i="45"/>
  <c r="AA22" i="45"/>
  <c r="AA21" i="45"/>
  <c r="AA19" i="45"/>
  <c r="AA18" i="45"/>
  <c r="AA17" i="45"/>
  <c r="AA16" i="45"/>
  <c r="AA15" i="45"/>
  <c r="AA14" i="45"/>
  <c r="AA13" i="45"/>
  <c r="AA12" i="45"/>
  <c r="AA11" i="45"/>
  <c r="AA10" i="45"/>
  <c r="AA9" i="45"/>
  <c r="AA8" i="45"/>
  <c r="AA7" i="45"/>
  <c r="AA6" i="45"/>
  <c r="AA5" i="45"/>
  <c r="AA4" i="45"/>
  <c r="Z41" i="45"/>
  <c r="Z40" i="45"/>
  <c r="Z39" i="45"/>
  <c r="Z38" i="45"/>
  <c r="Z37" i="45"/>
  <c r="Z36" i="45"/>
  <c r="Z35" i="45"/>
  <c r="Z34" i="45"/>
  <c r="Z33" i="45"/>
  <c r="Z32" i="45"/>
  <c r="Z31" i="45"/>
  <c r="Z30" i="45"/>
  <c r="Z29" i="45"/>
  <c r="Z28" i="45"/>
  <c r="Z27" i="45"/>
  <c r="Z26" i="45"/>
  <c r="Z25" i="45"/>
  <c r="Z24" i="45"/>
  <c r="Z23" i="45"/>
  <c r="Z22" i="45"/>
  <c r="Z21" i="45"/>
  <c r="Z19" i="45"/>
  <c r="Z18" i="45"/>
  <c r="Z17" i="45"/>
  <c r="Z16" i="45"/>
  <c r="Z15" i="45"/>
  <c r="Z14" i="45"/>
  <c r="Z13" i="45"/>
  <c r="Z12" i="45"/>
  <c r="Z11" i="45"/>
  <c r="Z10" i="45"/>
  <c r="Z9" i="45"/>
  <c r="Z8" i="45"/>
  <c r="Z7" i="45"/>
  <c r="Z6" i="45"/>
  <c r="Z5" i="45"/>
  <c r="Z4" i="45"/>
  <c r="AC3" i="45"/>
  <c r="AB3" i="45"/>
  <c r="AA3" i="45"/>
  <c r="Z3" i="45"/>
  <c r="R41" i="45"/>
  <c r="R40" i="45"/>
  <c r="R39" i="45"/>
  <c r="R38" i="45"/>
  <c r="R37" i="45"/>
  <c r="R36" i="45"/>
  <c r="R35" i="45"/>
  <c r="R34" i="45"/>
  <c r="R33" i="45"/>
  <c r="R32" i="45"/>
  <c r="R31" i="45"/>
  <c r="R30" i="45"/>
  <c r="R29" i="45"/>
  <c r="R28" i="45"/>
  <c r="R27" i="45"/>
  <c r="R26" i="45"/>
  <c r="R25" i="45"/>
  <c r="R24" i="45"/>
  <c r="R23" i="45"/>
  <c r="R22" i="45"/>
  <c r="R21" i="45"/>
  <c r="R20" i="45"/>
  <c r="R19" i="45"/>
  <c r="R18" i="45"/>
  <c r="R17" i="45"/>
  <c r="R16" i="45"/>
  <c r="R15" i="45"/>
  <c r="R14" i="45"/>
  <c r="R13" i="45"/>
  <c r="R12" i="45"/>
  <c r="R11" i="45"/>
  <c r="R10" i="45"/>
  <c r="R9" i="45"/>
  <c r="R8" i="45"/>
  <c r="R7" i="45"/>
  <c r="R6" i="45"/>
  <c r="R5" i="45"/>
  <c r="R4" i="45"/>
  <c r="S41" i="45"/>
  <c r="S40" i="45"/>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14" i="45"/>
  <c r="S13" i="45"/>
  <c r="S12" i="45"/>
  <c r="S11" i="45"/>
  <c r="S10" i="45"/>
  <c r="S9" i="45"/>
  <c r="S8" i="45"/>
  <c r="S7" i="45"/>
  <c r="S6" i="45"/>
  <c r="S5" i="45"/>
  <c r="S4" i="45"/>
  <c r="R3" i="45"/>
  <c r="D41" i="45"/>
  <c r="D40" i="45"/>
  <c r="D39" i="45"/>
  <c r="D38" i="45"/>
  <c r="D37" i="45"/>
  <c r="D36" i="45"/>
  <c r="D35" i="45"/>
  <c r="D34" i="45"/>
  <c r="D33" i="45"/>
  <c r="D32" i="45"/>
  <c r="D31" i="45"/>
  <c r="D30" i="45"/>
  <c r="D29" i="45"/>
  <c r="D28" i="45"/>
  <c r="D27" i="45"/>
  <c r="D26" i="45"/>
  <c r="D25" i="45"/>
  <c r="D24" i="45"/>
  <c r="D23" i="45"/>
  <c r="D22" i="45"/>
  <c r="D21" i="45"/>
  <c r="D20" i="45"/>
  <c r="D19" i="45"/>
  <c r="D18" i="45"/>
  <c r="D17" i="45"/>
  <c r="D16" i="45"/>
  <c r="D15" i="45"/>
  <c r="D14" i="45"/>
  <c r="D13" i="45"/>
  <c r="D12" i="45"/>
  <c r="D11" i="45"/>
  <c r="D10" i="45"/>
  <c r="D9" i="45"/>
  <c r="D8" i="45"/>
  <c r="D7" i="45"/>
  <c r="D6" i="45"/>
  <c r="D5" i="45"/>
  <c r="E41" i="45"/>
  <c r="E40" i="45"/>
  <c r="E39" i="45"/>
  <c r="E38" i="45"/>
  <c r="E37" i="45"/>
  <c r="E36" i="45"/>
  <c r="E35" i="45"/>
  <c r="E34" i="45"/>
  <c r="E33" i="45"/>
  <c r="E32" i="45"/>
  <c r="E31" i="45"/>
  <c r="E30" i="45"/>
  <c r="E29" i="45"/>
  <c r="E28" i="45"/>
  <c r="E27" i="45"/>
  <c r="E26" i="45"/>
  <c r="E25" i="45"/>
  <c r="E24" i="45"/>
  <c r="E23" i="45"/>
  <c r="E22" i="45"/>
  <c r="E21" i="45"/>
  <c r="E20" i="45"/>
  <c r="E19" i="45"/>
  <c r="E18" i="45"/>
  <c r="E17" i="45"/>
  <c r="E16" i="45"/>
  <c r="E15" i="45"/>
  <c r="E14" i="45"/>
  <c r="E13" i="45"/>
  <c r="E12" i="45"/>
  <c r="E11" i="45"/>
  <c r="E10" i="45"/>
  <c r="E9" i="45"/>
  <c r="E8" i="45"/>
  <c r="E7" i="45"/>
  <c r="E6" i="45"/>
  <c r="E5" i="45"/>
  <c r="D4" i="45"/>
  <c r="E4" i="45"/>
  <c r="D3" i="45"/>
  <c r="J41" i="45"/>
  <c r="J40" i="45"/>
  <c r="J39" i="45"/>
  <c r="J38" i="45"/>
  <c r="J37" i="45"/>
  <c r="J36" i="45"/>
  <c r="J35" i="45"/>
  <c r="J34" i="45"/>
  <c r="J33" i="45"/>
  <c r="J32" i="45"/>
  <c r="J31" i="45"/>
  <c r="J30" i="45"/>
  <c r="J29" i="45"/>
  <c r="J28" i="45"/>
  <c r="J26" i="45"/>
  <c r="J25" i="45"/>
  <c r="J24" i="45"/>
  <c r="J23" i="45"/>
  <c r="J22" i="45"/>
  <c r="J21" i="45"/>
  <c r="J20" i="45"/>
  <c r="J19" i="45"/>
  <c r="J18" i="45"/>
  <c r="J17" i="45"/>
  <c r="J16" i="45"/>
  <c r="J15" i="45"/>
  <c r="J14" i="45"/>
  <c r="J13" i="45"/>
  <c r="J12" i="45"/>
  <c r="J11" i="45"/>
  <c r="J10" i="45"/>
  <c r="J9" i="45"/>
  <c r="J8" i="45"/>
  <c r="J7" i="45"/>
  <c r="J6" i="45"/>
  <c r="J5" i="45"/>
  <c r="J4" i="45"/>
  <c r="J3" i="45"/>
  <c r="G41" i="45"/>
  <c r="G40" i="45"/>
  <c r="G39" i="45"/>
  <c r="G38" i="45"/>
  <c r="G37" i="45"/>
  <c r="G36" i="45"/>
  <c r="G35" i="45"/>
  <c r="G34" i="45"/>
  <c r="G33" i="45"/>
  <c r="G32" i="45"/>
  <c r="G31" i="45"/>
  <c r="G30" i="45"/>
  <c r="G29" i="45"/>
  <c r="G28" i="45"/>
  <c r="G27" i="45"/>
  <c r="G26" i="45"/>
  <c r="G25" i="45"/>
  <c r="G24" i="45"/>
  <c r="G23" i="45"/>
  <c r="G22" i="45"/>
  <c r="G21" i="45"/>
  <c r="G20" i="45"/>
  <c r="G19" i="45"/>
  <c r="G18" i="45"/>
  <c r="G17" i="45"/>
  <c r="G16" i="45"/>
  <c r="G15" i="45"/>
  <c r="G14" i="45"/>
  <c r="G13" i="45"/>
  <c r="G12" i="45"/>
  <c r="G11" i="45"/>
  <c r="G10" i="45"/>
  <c r="G9" i="45"/>
  <c r="G8" i="45"/>
  <c r="G7" i="45"/>
  <c r="G6" i="45"/>
  <c r="G5" i="45"/>
  <c r="G4" i="45"/>
  <c r="G3" i="45"/>
  <c r="AF41" i="45"/>
  <c r="AI41" i="45"/>
  <c r="AH41" i="45"/>
  <c r="AE41" i="45"/>
  <c r="Y41" i="45"/>
  <c r="V41" i="45"/>
  <c r="U41" i="45"/>
  <c r="T41" i="45"/>
  <c r="Q41" i="45"/>
  <c r="P41" i="45"/>
  <c r="O41" i="45"/>
  <c r="N41" i="45"/>
  <c r="M41" i="45"/>
  <c r="L41" i="45"/>
  <c r="W41" i="45" s="1"/>
  <c r="K41" i="45"/>
  <c r="H41" i="45"/>
  <c r="F41" i="45"/>
  <c r="C41" i="45"/>
  <c r="B41" i="45"/>
  <c r="AI20" i="45"/>
  <c r="AH20" i="45"/>
  <c r="AF20" i="45"/>
  <c r="AE20" i="45"/>
  <c r="AM41" i="45" l="1"/>
  <c r="AK41" i="45"/>
  <c r="AJ41" i="45"/>
  <c r="I41" i="45"/>
  <c r="D42" i="45"/>
  <c r="R42" i="45"/>
  <c r="AG41" i="45"/>
  <c r="G42" i="45"/>
  <c r="X41" i="45"/>
  <c r="AI40" i="45"/>
  <c r="AH40" i="45"/>
  <c r="AE40" i="45"/>
  <c r="Y40" i="45"/>
  <c r="V40" i="45"/>
  <c r="U40" i="45"/>
  <c r="T40" i="45"/>
  <c r="Q40" i="45"/>
  <c r="P40" i="45"/>
  <c r="O40" i="45"/>
  <c r="N40" i="45"/>
  <c r="M40" i="45"/>
  <c r="L40" i="45"/>
  <c r="W40" i="45" s="1"/>
  <c r="K40" i="45"/>
  <c r="H40" i="45"/>
  <c r="F40" i="45"/>
  <c r="AK40" i="45" s="1"/>
  <c r="C40" i="45"/>
  <c r="B40" i="45"/>
  <c r="AI39" i="45"/>
  <c r="AH39" i="45"/>
  <c r="AF39" i="45"/>
  <c r="AE39" i="45"/>
  <c r="Y39" i="45"/>
  <c r="V39" i="45"/>
  <c r="U39" i="45"/>
  <c r="T39" i="45"/>
  <c r="Q39" i="45"/>
  <c r="P39" i="45"/>
  <c r="O39" i="45"/>
  <c r="N39" i="45"/>
  <c r="M39" i="45"/>
  <c r="AJ39" i="45" s="1"/>
  <c r="L39" i="45"/>
  <c r="W39" i="45" s="1"/>
  <c r="K39" i="45"/>
  <c r="H39" i="45"/>
  <c r="F39" i="45"/>
  <c r="C39" i="45"/>
  <c r="B39" i="45"/>
  <c r="AI38" i="45"/>
  <c r="AH38" i="45"/>
  <c r="AF38" i="45"/>
  <c r="AE38" i="45"/>
  <c r="Y38" i="45"/>
  <c r="V38" i="45"/>
  <c r="U38" i="45"/>
  <c r="T38" i="45"/>
  <c r="Q38" i="45"/>
  <c r="P38" i="45"/>
  <c r="O38" i="45"/>
  <c r="N38" i="45"/>
  <c r="M38" i="45"/>
  <c r="L38" i="45"/>
  <c r="W38" i="45" s="1"/>
  <c r="K38" i="45"/>
  <c r="H38" i="45"/>
  <c r="I38" i="45" s="1"/>
  <c r="F38" i="45"/>
  <c r="C38" i="45"/>
  <c r="B38" i="45"/>
  <c r="AI37" i="45"/>
  <c r="AH37" i="45"/>
  <c r="AF37" i="45"/>
  <c r="AE37" i="45"/>
  <c r="Y37" i="45"/>
  <c r="V37" i="45"/>
  <c r="U37" i="45"/>
  <c r="T37" i="45"/>
  <c r="Q37" i="45"/>
  <c r="P37" i="45"/>
  <c r="AJ37" i="45" s="1"/>
  <c r="O37" i="45"/>
  <c r="N37" i="45"/>
  <c r="M37" i="45"/>
  <c r="L37" i="45"/>
  <c r="W37" i="45" s="1"/>
  <c r="K37" i="45"/>
  <c r="H37" i="45"/>
  <c r="I37" i="45" s="1"/>
  <c r="F37" i="45"/>
  <c r="C37" i="45"/>
  <c r="B37" i="45"/>
  <c r="AI36" i="45"/>
  <c r="AH36" i="45"/>
  <c r="AF36" i="45"/>
  <c r="AE36" i="45"/>
  <c r="Y36" i="45"/>
  <c r="V36" i="45"/>
  <c r="U36" i="45"/>
  <c r="T36" i="45"/>
  <c r="Q36" i="45"/>
  <c r="P36" i="45"/>
  <c r="O36" i="45"/>
  <c r="N36" i="45"/>
  <c r="M36" i="45"/>
  <c r="L36" i="45"/>
  <c r="W36" i="45" s="1"/>
  <c r="K36" i="45"/>
  <c r="H36" i="45"/>
  <c r="F36" i="45"/>
  <c r="AK36" i="45" s="1"/>
  <c r="C36" i="45"/>
  <c r="B36" i="45"/>
  <c r="AI35" i="45"/>
  <c r="AH35" i="45"/>
  <c r="AE35" i="45"/>
  <c r="Y35" i="45"/>
  <c r="V35" i="45"/>
  <c r="U35" i="45"/>
  <c r="T35" i="45"/>
  <c r="Q35" i="45"/>
  <c r="P35" i="45"/>
  <c r="O35" i="45"/>
  <c r="N35" i="45"/>
  <c r="M35" i="45"/>
  <c r="L35" i="45"/>
  <c r="W35" i="45" s="1"/>
  <c r="K35" i="45"/>
  <c r="H35" i="45"/>
  <c r="F35" i="45"/>
  <c r="I35" i="45" s="1"/>
  <c r="C35" i="45"/>
  <c r="B35" i="45"/>
  <c r="AI34" i="45"/>
  <c r="AH34" i="45"/>
  <c r="AF34" i="45"/>
  <c r="AE34" i="45"/>
  <c r="Y34" i="45"/>
  <c r="V34" i="45"/>
  <c r="U34" i="45"/>
  <c r="T34" i="45"/>
  <c r="Q34" i="45"/>
  <c r="P34" i="45"/>
  <c r="O34" i="45"/>
  <c r="N34" i="45"/>
  <c r="M34" i="45"/>
  <c r="L34" i="45"/>
  <c r="W34" i="45" s="1"/>
  <c r="K34" i="45"/>
  <c r="H34" i="45"/>
  <c r="F34" i="45"/>
  <c r="I34" i="45" s="1"/>
  <c r="C34" i="45"/>
  <c r="B34" i="45"/>
  <c r="AI33" i="45"/>
  <c r="AH33" i="45"/>
  <c r="AF33" i="45"/>
  <c r="AE33" i="45"/>
  <c r="Y33" i="45"/>
  <c r="V33" i="45"/>
  <c r="U33" i="45"/>
  <c r="T33" i="45"/>
  <c r="Q33" i="45"/>
  <c r="P33" i="45"/>
  <c r="O33" i="45"/>
  <c r="N33" i="45"/>
  <c r="M33" i="45"/>
  <c r="L33" i="45"/>
  <c r="W33" i="45" s="1"/>
  <c r="K33" i="45"/>
  <c r="H33" i="45"/>
  <c r="F33" i="45"/>
  <c r="C33" i="45"/>
  <c r="B33" i="45"/>
  <c r="AI32" i="45"/>
  <c r="AH32" i="45"/>
  <c r="AF32" i="45"/>
  <c r="AE32" i="45"/>
  <c r="Y32" i="45"/>
  <c r="V32" i="45"/>
  <c r="U32" i="45"/>
  <c r="T32" i="45"/>
  <c r="Q32" i="45"/>
  <c r="P32" i="45"/>
  <c r="O32" i="45"/>
  <c r="N32" i="45"/>
  <c r="M32" i="45"/>
  <c r="AJ32" i="45" s="1"/>
  <c r="L32" i="45"/>
  <c r="W32" i="45" s="1"/>
  <c r="K32" i="45"/>
  <c r="H32" i="45"/>
  <c r="F32" i="45"/>
  <c r="AK32" i="45" s="1"/>
  <c r="C32" i="45"/>
  <c r="B32" i="45"/>
  <c r="AI31" i="45"/>
  <c r="AH31" i="45"/>
  <c r="AF31" i="45"/>
  <c r="AE31" i="45"/>
  <c r="Y31" i="45"/>
  <c r="V31" i="45"/>
  <c r="U31" i="45"/>
  <c r="T31" i="45"/>
  <c r="Q31" i="45"/>
  <c r="P31" i="45"/>
  <c r="O31" i="45"/>
  <c r="N31" i="45"/>
  <c r="M31" i="45"/>
  <c r="L31" i="45"/>
  <c r="W31" i="45" s="1"/>
  <c r="K31" i="45"/>
  <c r="H31" i="45"/>
  <c r="F31" i="45"/>
  <c r="AK31" i="45" s="1"/>
  <c r="C31" i="45"/>
  <c r="B31" i="45"/>
  <c r="AI30" i="45"/>
  <c r="AH30" i="45"/>
  <c r="AF30" i="45"/>
  <c r="AE30" i="45"/>
  <c r="Y30" i="45"/>
  <c r="V30" i="45"/>
  <c r="U30" i="45"/>
  <c r="T30" i="45"/>
  <c r="Q30" i="45"/>
  <c r="P30" i="45"/>
  <c r="O30" i="45"/>
  <c r="N30" i="45"/>
  <c r="M30" i="45"/>
  <c r="L30" i="45"/>
  <c r="W30" i="45" s="1"/>
  <c r="K30" i="45"/>
  <c r="H30" i="45"/>
  <c r="F30" i="45"/>
  <c r="C30" i="45"/>
  <c r="B30" i="45"/>
  <c r="AI29" i="45"/>
  <c r="AH29" i="45"/>
  <c r="AF29" i="45"/>
  <c r="AE29" i="45"/>
  <c r="Y29" i="45"/>
  <c r="V29" i="45"/>
  <c r="U29" i="45"/>
  <c r="T29" i="45"/>
  <c r="Q29" i="45"/>
  <c r="P29" i="45"/>
  <c r="AJ29" i="45" s="1"/>
  <c r="O29" i="45"/>
  <c r="N29" i="45"/>
  <c r="M29" i="45"/>
  <c r="L29" i="45"/>
  <c r="W29" i="45" s="1"/>
  <c r="K29" i="45"/>
  <c r="H29" i="45"/>
  <c r="F29" i="45"/>
  <c r="I29" i="45" s="1"/>
  <c r="C29" i="45"/>
  <c r="B29" i="45"/>
  <c r="AI28" i="45"/>
  <c r="AH28" i="45"/>
  <c r="AF28" i="45"/>
  <c r="AE28" i="45"/>
  <c r="Y28" i="45"/>
  <c r="V28" i="45"/>
  <c r="U28" i="45"/>
  <c r="T28" i="45"/>
  <c r="Q28" i="45"/>
  <c r="P28" i="45"/>
  <c r="O28" i="45"/>
  <c r="N28" i="45"/>
  <c r="M28" i="45"/>
  <c r="L28" i="45"/>
  <c r="W28" i="45" s="1"/>
  <c r="K28" i="45"/>
  <c r="H28" i="45"/>
  <c r="F28" i="45"/>
  <c r="C28" i="45"/>
  <c r="B28" i="45"/>
  <c r="AI27" i="45"/>
  <c r="AH27" i="45"/>
  <c r="AE27" i="45"/>
  <c r="Y27" i="45"/>
  <c r="V27" i="45"/>
  <c r="U27" i="45"/>
  <c r="T27" i="45"/>
  <c r="Q27" i="45"/>
  <c r="P27" i="45"/>
  <c r="O27" i="45"/>
  <c r="N27" i="45"/>
  <c r="AK27" i="45" s="1"/>
  <c r="M27" i="45"/>
  <c r="L27" i="45"/>
  <c r="AM27" i="45" s="1"/>
  <c r="K27" i="45"/>
  <c r="H27" i="45"/>
  <c r="I27" i="45" s="1"/>
  <c r="C27" i="45"/>
  <c r="B27" i="45"/>
  <c r="AI26" i="45"/>
  <c r="AH26" i="45"/>
  <c r="AF26" i="45"/>
  <c r="AE26" i="45"/>
  <c r="Y26" i="45"/>
  <c r="V26" i="45"/>
  <c r="U26" i="45"/>
  <c r="T26" i="45"/>
  <c r="Q26" i="45"/>
  <c r="P26" i="45"/>
  <c r="O26" i="45"/>
  <c r="N26" i="45"/>
  <c r="M26" i="45"/>
  <c r="L26" i="45"/>
  <c r="W26" i="45" s="1"/>
  <c r="K26" i="45"/>
  <c r="H26" i="45"/>
  <c r="F26" i="45"/>
  <c r="C26" i="45"/>
  <c r="B26" i="45"/>
  <c r="AI25" i="45"/>
  <c r="AH25" i="45"/>
  <c r="AF25" i="45"/>
  <c r="AE25" i="45"/>
  <c r="Y25" i="45"/>
  <c r="V25" i="45"/>
  <c r="U25" i="45"/>
  <c r="T25" i="45"/>
  <c r="Q25" i="45"/>
  <c r="P25" i="45"/>
  <c r="O25" i="45"/>
  <c r="N25" i="45"/>
  <c r="M25" i="45"/>
  <c r="L25" i="45"/>
  <c r="W25" i="45" s="1"/>
  <c r="K25" i="45"/>
  <c r="H25" i="45"/>
  <c r="F25" i="45"/>
  <c r="C25" i="45"/>
  <c r="B25" i="45"/>
  <c r="AI24" i="45"/>
  <c r="AH24" i="45"/>
  <c r="AF24" i="45"/>
  <c r="AE24" i="45"/>
  <c r="Y24" i="45"/>
  <c r="V24" i="45"/>
  <c r="U24" i="45"/>
  <c r="T24" i="45"/>
  <c r="Q24" i="45"/>
  <c r="P24" i="45"/>
  <c r="O24" i="45"/>
  <c r="N24" i="45"/>
  <c r="M24" i="45"/>
  <c r="L24" i="45"/>
  <c r="W24" i="45" s="1"/>
  <c r="K24" i="45"/>
  <c r="H24" i="45"/>
  <c r="F24" i="45"/>
  <c r="C24" i="45"/>
  <c r="B24" i="45"/>
  <c r="AI23" i="45"/>
  <c r="AH23" i="45"/>
  <c r="AF23" i="45"/>
  <c r="AE23" i="45"/>
  <c r="Y23" i="45"/>
  <c r="V23" i="45"/>
  <c r="U23" i="45"/>
  <c r="T23" i="45"/>
  <c r="Q23" i="45"/>
  <c r="P23" i="45"/>
  <c r="O23" i="45"/>
  <c r="N23" i="45"/>
  <c r="M23" i="45"/>
  <c r="L23" i="45"/>
  <c r="W23" i="45" s="1"/>
  <c r="K23" i="45"/>
  <c r="H23" i="45"/>
  <c r="F23" i="45"/>
  <c r="I23" i="45" s="1"/>
  <c r="C23" i="45"/>
  <c r="B23" i="45"/>
  <c r="AI22" i="45"/>
  <c r="AH22" i="45"/>
  <c r="AF22" i="45"/>
  <c r="AE22" i="45"/>
  <c r="Y22" i="45"/>
  <c r="V22" i="45"/>
  <c r="U22" i="45"/>
  <c r="T22" i="45"/>
  <c r="Q22" i="45"/>
  <c r="P22" i="45"/>
  <c r="O22" i="45"/>
  <c r="N22" i="45"/>
  <c r="M22" i="45"/>
  <c r="AJ22" i="45" s="1"/>
  <c r="L22" i="45"/>
  <c r="W22" i="45" s="1"/>
  <c r="K22" i="45"/>
  <c r="H22" i="45"/>
  <c r="F22" i="45"/>
  <c r="C22" i="45"/>
  <c r="B22" i="45"/>
  <c r="AI21" i="45"/>
  <c r="AH21" i="45"/>
  <c r="AF21" i="45"/>
  <c r="AE21" i="45"/>
  <c r="Y21" i="45"/>
  <c r="V21" i="45"/>
  <c r="U21" i="45"/>
  <c r="T21" i="45"/>
  <c r="Q21" i="45"/>
  <c r="P21" i="45"/>
  <c r="O21" i="45"/>
  <c r="N21" i="45"/>
  <c r="M21" i="45"/>
  <c r="L21" i="45"/>
  <c r="AM21" i="45" s="1"/>
  <c r="K21" i="45"/>
  <c r="H21" i="45"/>
  <c r="F21" i="45"/>
  <c r="I21" i="45" s="1"/>
  <c r="C21" i="45"/>
  <c r="B21" i="45"/>
  <c r="Y20" i="45"/>
  <c r="V20" i="45"/>
  <c r="U20" i="45"/>
  <c r="T20" i="45"/>
  <c r="Q20" i="45"/>
  <c r="P20" i="45"/>
  <c r="O20" i="45"/>
  <c r="N20" i="45"/>
  <c r="M20" i="45"/>
  <c r="AJ20" i="45" s="1"/>
  <c r="L20" i="45"/>
  <c r="AM20" i="45" s="1"/>
  <c r="K20" i="45"/>
  <c r="H20" i="45"/>
  <c r="F20" i="45"/>
  <c r="C20" i="45"/>
  <c r="B20" i="45"/>
  <c r="AI19" i="45"/>
  <c r="AH19" i="45"/>
  <c r="AF19" i="45"/>
  <c r="AE19" i="45"/>
  <c r="Y19" i="45"/>
  <c r="V19" i="45"/>
  <c r="U19" i="45"/>
  <c r="T19" i="45"/>
  <c r="Q19" i="45"/>
  <c r="P19" i="45"/>
  <c r="O19" i="45"/>
  <c r="N19" i="45"/>
  <c r="M19" i="45"/>
  <c r="L19" i="45"/>
  <c r="K19" i="45"/>
  <c r="H19" i="45"/>
  <c r="F19" i="45"/>
  <c r="C19" i="45"/>
  <c r="B19" i="45"/>
  <c r="AI18" i="45"/>
  <c r="AH18" i="45"/>
  <c r="AF18" i="45"/>
  <c r="AE18" i="45"/>
  <c r="Y18" i="45"/>
  <c r="V18" i="45"/>
  <c r="U18" i="45"/>
  <c r="T18" i="45"/>
  <c r="Q18" i="45"/>
  <c r="P18" i="45"/>
  <c r="O18" i="45"/>
  <c r="N18" i="45"/>
  <c r="M18" i="45"/>
  <c r="AJ18" i="45" s="1"/>
  <c r="L18" i="45"/>
  <c r="K18" i="45"/>
  <c r="H18" i="45"/>
  <c r="F18" i="45"/>
  <c r="I18" i="45" s="1"/>
  <c r="C18" i="45"/>
  <c r="B18" i="45"/>
  <c r="AI17" i="45"/>
  <c r="AH17" i="45"/>
  <c r="AF17" i="45"/>
  <c r="AE17" i="45"/>
  <c r="Y17" i="45"/>
  <c r="V17" i="45"/>
  <c r="U17" i="45"/>
  <c r="T17" i="45"/>
  <c r="Q17" i="45"/>
  <c r="P17" i="45"/>
  <c r="O17" i="45"/>
  <c r="N17" i="45"/>
  <c r="M17" i="45"/>
  <c r="L17" i="45"/>
  <c r="W17" i="45" s="1"/>
  <c r="K17" i="45"/>
  <c r="H17" i="45"/>
  <c r="F17" i="45"/>
  <c r="C17" i="45"/>
  <c r="B17" i="45"/>
  <c r="AI16" i="45"/>
  <c r="AH16" i="45"/>
  <c r="AF16" i="45"/>
  <c r="AE16" i="45"/>
  <c r="Y16" i="45"/>
  <c r="V16" i="45"/>
  <c r="U16" i="45"/>
  <c r="T16" i="45"/>
  <c r="Q16" i="45"/>
  <c r="P16" i="45"/>
  <c r="O16" i="45"/>
  <c r="N16" i="45"/>
  <c r="M16" i="45"/>
  <c r="AJ16" i="45" s="1"/>
  <c r="L16" i="45"/>
  <c r="W16" i="45" s="1"/>
  <c r="K16" i="45"/>
  <c r="H16" i="45"/>
  <c r="F16" i="45"/>
  <c r="C16" i="45"/>
  <c r="B16" i="45"/>
  <c r="AI15" i="45"/>
  <c r="AH15" i="45"/>
  <c r="AF15" i="45"/>
  <c r="AE15" i="45"/>
  <c r="Y15" i="45"/>
  <c r="V15" i="45"/>
  <c r="U15" i="45"/>
  <c r="T15" i="45"/>
  <c r="Q15" i="45"/>
  <c r="P15" i="45"/>
  <c r="O15" i="45"/>
  <c r="N15" i="45"/>
  <c r="M15" i="45"/>
  <c r="L15" i="45"/>
  <c r="W15" i="45" s="1"/>
  <c r="K15" i="45"/>
  <c r="H15" i="45"/>
  <c r="I15" i="45" s="1"/>
  <c r="F15" i="45"/>
  <c r="C15" i="45"/>
  <c r="B15" i="45"/>
  <c r="AL41" i="45" l="1"/>
  <c r="AJ40" i="45"/>
  <c r="AL40" i="45" s="1"/>
  <c r="AK39" i="45"/>
  <c r="AL39" i="45"/>
  <c r="AJ38" i="45"/>
  <c r="AJ36" i="45"/>
  <c r="AL36" i="45" s="1"/>
  <c r="AM36" i="45"/>
  <c r="AJ35" i="45"/>
  <c r="AM35" i="45"/>
  <c r="AJ34" i="45"/>
  <c r="AK33" i="45"/>
  <c r="AJ33" i="45"/>
  <c r="AL33" i="45" s="1"/>
  <c r="AL32" i="45"/>
  <c r="AJ31" i="45"/>
  <c r="AL31" i="45" s="1"/>
  <c r="AM31" i="45"/>
  <c r="AJ30" i="45"/>
  <c r="AK28" i="45"/>
  <c r="AJ28" i="45"/>
  <c r="AL28" i="45" s="1"/>
  <c r="AJ27" i="45"/>
  <c r="AJ25" i="45"/>
  <c r="AJ24" i="45"/>
  <c r="AM24" i="45"/>
  <c r="AJ23" i="45"/>
  <c r="AJ21" i="45"/>
  <c r="AK20" i="45"/>
  <c r="AL20" i="45"/>
  <c r="AM19" i="45"/>
  <c r="AJ19" i="45"/>
  <c r="AM18" i="45"/>
  <c r="AK17" i="45"/>
  <c r="AJ17" i="45"/>
  <c r="AJ15" i="45"/>
  <c r="AM15" i="45"/>
  <c r="AM30" i="45"/>
  <c r="AK30" i="45"/>
  <c r="I30" i="45"/>
  <c r="I31" i="45"/>
  <c r="AM32" i="45"/>
  <c r="I32" i="45"/>
  <c r="I33" i="45"/>
  <c r="AM33" i="45"/>
  <c r="AK34" i="45"/>
  <c r="AL34" i="45" s="1"/>
  <c r="AM34" i="45"/>
  <c r="AK35" i="45"/>
  <c r="AL35" i="45" s="1"/>
  <c r="I36" i="45"/>
  <c r="AK37" i="45"/>
  <c r="AL37" i="45" s="1"/>
  <c r="AM37" i="45"/>
  <c r="AK38" i="45"/>
  <c r="AM38" i="45"/>
  <c r="AM39" i="45"/>
  <c r="I39" i="45"/>
  <c r="I40" i="45"/>
  <c r="AM40" i="45"/>
  <c r="AK29" i="45"/>
  <c r="AL29" i="45" s="1"/>
  <c r="AM29" i="45"/>
  <c r="AM23" i="45"/>
  <c r="AK23" i="45"/>
  <c r="AL23" i="45" s="1"/>
  <c r="AM28" i="45"/>
  <c r="I28" i="45"/>
  <c r="AJ26" i="45"/>
  <c r="AK26" i="45"/>
  <c r="AL26" i="45" s="1"/>
  <c r="I26" i="45"/>
  <c r="AM26" i="45"/>
  <c r="AK25" i="45"/>
  <c r="AL25" i="45" s="1"/>
  <c r="I25" i="45"/>
  <c r="AM25" i="45"/>
  <c r="AK24" i="45"/>
  <c r="AL24" i="45" s="1"/>
  <c r="I24" i="45"/>
  <c r="AM22" i="45"/>
  <c r="AK22" i="45"/>
  <c r="AL22" i="45" s="1"/>
  <c r="I22" i="45"/>
  <c r="AK21" i="45"/>
  <c r="AL21" i="45" s="1"/>
  <c r="I20" i="45"/>
  <c r="AK19" i="45"/>
  <c r="I19" i="45"/>
  <c r="AK18" i="45"/>
  <c r="AL18" i="45" s="1"/>
  <c r="I17" i="45"/>
  <c r="AM17" i="45"/>
  <c r="AM16" i="45"/>
  <c r="AK16" i="45"/>
  <c r="AL16" i="45" s="1"/>
  <c r="I16" i="45"/>
  <c r="AK15" i="45"/>
  <c r="W20" i="45"/>
  <c r="X19" i="45"/>
  <c r="W18" i="45"/>
  <c r="X28" i="45"/>
  <c r="X16" i="45"/>
  <c r="X20" i="45"/>
  <c r="AL27" i="45"/>
  <c r="X27" i="45"/>
  <c r="X32" i="45"/>
  <c r="W21" i="45"/>
  <c r="X31" i="45"/>
  <c r="X35" i="45"/>
  <c r="W19" i="45"/>
  <c r="W27" i="45"/>
  <c r="X15" i="45"/>
  <c r="X23" i="45"/>
  <c r="AG23" i="45"/>
  <c r="AG27" i="45"/>
  <c r="AG31" i="45"/>
  <c r="X36" i="45"/>
  <c r="AG36" i="45"/>
  <c r="AG39" i="45"/>
  <c r="AG35" i="45"/>
  <c r="AG15" i="45"/>
  <c r="X24" i="45"/>
  <c r="X39" i="45"/>
  <c r="X40" i="45"/>
  <c r="AG16" i="45"/>
  <c r="AG20" i="45"/>
  <c r="AG28" i="45"/>
  <c r="AG32" i="45"/>
  <c r="AG18" i="45"/>
  <c r="AG22" i="45"/>
  <c r="AG26" i="45"/>
  <c r="AG30" i="45"/>
  <c r="AG34" i="45"/>
  <c r="AG38" i="45"/>
  <c r="AG24" i="45"/>
  <c r="AG17" i="45"/>
  <c r="AG21" i="45"/>
  <c r="AG25" i="45"/>
  <c r="AG29" i="45"/>
  <c r="AG33" i="45"/>
  <c r="AG37" i="45"/>
  <c r="AG19" i="45"/>
  <c r="AG40" i="45"/>
  <c r="X18" i="45"/>
  <c r="X22" i="45"/>
  <c r="X26" i="45"/>
  <c r="X30" i="45"/>
  <c r="X34" i="45"/>
  <c r="X38" i="45"/>
  <c r="X17" i="45"/>
  <c r="X21" i="45"/>
  <c r="X25" i="45"/>
  <c r="X29" i="45"/>
  <c r="X33" i="45"/>
  <c r="X37" i="45"/>
  <c r="AL38" i="45" l="1"/>
  <c r="AL30" i="45"/>
  <c r="AL19" i="45"/>
  <c r="AL17" i="45"/>
  <c r="AL15" i="45"/>
  <c r="AD27" i="45"/>
  <c r="J27" i="45"/>
  <c r="AI14" i="45" l="1"/>
  <c r="AH14" i="45"/>
  <c r="AF14" i="45"/>
  <c r="AE14" i="45"/>
  <c r="Y14" i="45"/>
  <c r="V14" i="45"/>
  <c r="U14" i="45"/>
  <c r="T14" i="45"/>
  <c r="Q14" i="45"/>
  <c r="P14" i="45"/>
  <c r="O14" i="45"/>
  <c r="N14" i="45"/>
  <c r="M14" i="45"/>
  <c r="L14" i="45"/>
  <c r="K14" i="45"/>
  <c r="H14" i="45"/>
  <c r="F14" i="45"/>
  <c r="C14" i="45"/>
  <c r="B14" i="45"/>
  <c r="AI13" i="45"/>
  <c r="AH13" i="45"/>
  <c r="AF13" i="45"/>
  <c r="AE13" i="45"/>
  <c r="Y13" i="45"/>
  <c r="V13" i="45"/>
  <c r="U13" i="45"/>
  <c r="T13" i="45"/>
  <c r="Q13" i="45"/>
  <c r="P13" i="45"/>
  <c r="O13" i="45"/>
  <c r="N13" i="45"/>
  <c r="M13" i="45"/>
  <c r="L13" i="45"/>
  <c r="AM13" i="45" s="1"/>
  <c r="K13" i="45"/>
  <c r="H13" i="45"/>
  <c r="F13" i="45"/>
  <c r="C13" i="45"/>
  <c r="B13" i="45"/>
  <c r="AI12" i="45"/>
  <c r="AH12" i="45"/>
  <c r="AF12" i="45"/>
  <c r="AE12" i="45"/>
  <c r="Y12" i="45"/>
  <c r="V12" i="45"/>
  <c r="U12" i="45"/>
  <c r="T12" i="45"/>
  <c r="Q12" i="45"/>
  <c r="P12" i="45"/>
  <c r="O12" i="45"/>
  <c r="N12" i="45"/>
  <c r="M12" i="45"/>
  <c r="L12" i="45"/>
  <c r="K12" i="45"/>
  <c r="H12" i="45"/>
  <c r="F12" i="45"/>
  <c r="C12" i="45"/>
  <c r="B12" i="45"/>
  <c r="AI11" i="45"/>
  <c r="AH11" i="45"/>
  <c r="AF11" i="45"/>
  <c r="AE11" i="45"/>
  <c r="Y11" i="45"/>
  <c r="V11" i="45"/>
  <c r="U11" i="45"/>
  <c r="T11" i="45"/>
  <c r="Q11" i="45"/>
  <c r="P11" i="45"/>
  <c r="O11" i="45"/>
  <c r="N11" i="45"/>
  <c r="M11" i="45"/>
  <c r="L11" i="45"/>
  <c r="K11" i="45"/>
  <c r="H11" i="45"/>
  <c r="F11" i="45"/>
  <c r="C11" i="45"/>
  <c r="B11" i="45"/>
  <c r="AI10" i="45"/>
  <c r="AH10" i="45"/>
  <c r="AF10" i="45"/>
  <c r="AE10" i="45"/>
  <c r="Y10" i="45"/>
  <c r="V10" i="45"/>
  <c r="U10" i="45"/>
  <c r="T10" i="45"/>
  <c r="Q10" i="45"/>
  <c r="P10" i="45"/>
  <c r="O10" i="45"/>
  <c r="N10" i="45"/>
  <c r="M10" i="45"/>
  <c r="L10" i="45"/>
  <c r="K10" i="45"/>
  <c r="H10" i="45"/>
  <c r="F10" i="45"/>
  <c r="C10" i="45"/>
  <c r="B10" i="45"/>
  <c r="AI9" i="45"/>
  <c r="AH9" i="45"/>
  <c r="AF9" i="45"/>
  <c r="AE9" i="45"/>
  <c r="Y9" i="45"/>
  <c r="V9" i="45"/>
  <c r="U9" i="45"/>
  <c r="T9" i="45"/>
  <c r="Q9" i="45"/>
  <c r="P9" i="45"/>
  <c r="O9" i="45"/>
  <c r="N9" i="45"/>
  <c r="M9" i="45"/>
  <c r="L9" i="45"/>
  <c r="K9" i="45"/>
  <c r="H9" i="45"/>
  <c r="F9" i="45"/>
  <c r="C9" i="45"/>
  <c r="B9" i="45"/>
  <c r="AI8" i="45"/>
  <c r="AH8" i="45"/>
  <c r="AF8" i="45"/>
  <c r="AE8" i="45"/>
  <c r="Y8" i="45"/>
  <c r="V8" i="45"/>
  <c r="U8" i="45"/>
  <c r="T8" i="45"/>
  <c r="Q8" i="45"/>
  <c r="P8" i="45"/>
  <c r="O8" i="45"/>
  <c r="N8" i="45"/>
  <c r="M8" i="45"/>
  <c r="AJ8" i="45" s="1"/>
  <c r="L8" i="45"/>
  <c r="K8" i="45"/>
  <c r="H8" i="45"/>
  <c r="F8" i="45"/>
  <c r="C8" i="45"/>
  <c r="B8" i="45"/>
  <c r="AI7" i="45"/>
  <c r="AH7" i="45"/>
  <c r="AF7" i="45"/>
  <c r="AE7" i="45"/>
  <c r="Y7" i="45"/>
  <c r="V7" i="45"/>
  <c r="U7" i="45"/>
  <c r="T7" i="45"/>
  <c r="Q7" i="45"/>
  <c r="P7" i="45"/>
  <c r="O7" i="45"/>
  <c r="N7" i="45"/>
  <c r="M7" i="45"/>
  <c r="AJ7" i="45" s="1"/>
  <c r="L7" i="45"/>
  <c r="K7" i="45"/>
  <c r="H7" i="45"/>
  <c r="F7" i="45"/>
  <c r="C7" i="45"/>
  <c r="B7" i="45"/>
  <c r="AI6" i="45"/>
  <c r="AH6" i="45"/>
  <c r="AF6" i="45"/>
  <c r="AE6" i="45"/>
  <c r="Y6" i="45"/>
  <c r="V6" i="45"/>
  <c r="U6" i="45"/>
  <c r="T6" i="45"/>
  <c r="Q6" i="45"/>
  <c r="P6" i="45"/>
  <c r="O6" i="45"/>
  <c r="N6" i="45"/>
  <c r="M6" i="45"/>
  <c r="L6" i="45"/>
  <c r="K6" i="45"/>
  <c r="H6" i="45"/>
  <c r="F6" i="45"/>
  <c r="C6" i="45"/>
  <c r="B6" i="45"/>
  <c r="AI5" i="45"/>
  <c r="AH5" i="45"/>
  <c r="AF5" i="45"/>
  <c r="AE5" i="45"/>
  <c r="Y5" i="45"/>
  <c r="V5" i="45"/>
  <c r="U5" i="45"/>
  <c r="T5" i="45"/>
  <c r="Q5" i="45"/>
  <c r="P5" i="45"/>
  <c r="O5" i="45"/>
  <c r="N5" i="45"/>
  <c r="M5" i="45"/>
  <c r="L5" i="45"/>
  <c r="K5" i="45"/>
  <c r="H5" i="45"/>
  <c r="F5" i="45"/>
  <c r="C5" i="45"/>
  <c r="B5" i="45"/>
  <c r="AI4" i="45"/>
  <c r="AH4" i="45"/>
  <c r="AF4" i="45"/>
  <c r="AE4" i="45"/>
  <c r="Y4" i="45"/>
  <c r="V4" i="45"/>
  <c r="U4" i="45"/>
  <c r="T4" i="45"/>
  <c r="Q4" i="45"/>
  <c r="P4" i="45"/>
  <c r="O4" i="45"/>
  <c r="N4" i="45"/>
  <c r="M4" i="45"/>
  <c r="L4" i="45"/>
  <c r="K4" i="45"/>
  <c r="H4" i="45"/>
  <c r="F4" i="45"/>
  <c r="C4" i="45"/>
  <c r="B4" i="45"/>
  <c r="Y3" i="45"/>
  <c r="V3" i="45"/>
  <c r="U3" i="45"/>
  <c r="T3" i="45"/>
  <c r="S3" i="45"/>
  <c r="Q3" i="45"/>
  <c r="P3" i="45"/>
  <c r="O3" i="45"/>
  <c r="M3" i="45"/>
  <c r="N3" i="45"/>
  <c r="L3" i="45"/>
  <c r="K3" i="45"/>
  <c r="H3" i="45"/>
  <c r="F3" i="45"/>
  <c r="AK3" i="45" s="1"/>
  <c r="E3" i="45"/>
  <c r="C3" i="45"/>
  <c r="B3" i="45"/>
  <c r="AJ14" i="45" l="1"/>
  <c r="AJ11" i="45"/>
  <c r="AM4" i="45"/>
  <c r="AM14" i="45"/>
  <c r="AK14" i="45"/>
  <c r="I14" i="45"/>
  <c r="AL14" i="45"/>
  <c r="AK13" i="45"/>
  <c r="I13" i="45"/>
  <c r="AJ13" i="45"/>
  <c r="W12" i="45"/>
  <c r="AM12" i="45"/>
  <c r="AK12" i="45"/>
  <c r="I12" i="45"/>
  <c r="AJ12" i="45"/>
  <c r="AL11" i="45"/>
  <c r="W11" i="45"/>
  <c r="AM11" i="45"/>
  <c r="AK11" i="45"/>
  <c r="I11" i="45"/>
  <c r="W10" i="45"/>
  <c r="AM10" i="45"/>
  <c r="AK10" i="45"/>
  <c r="I10" i="45"/>
  <c r="AJ10" i="45"/>
  <c r="W9" i="45"/>
  <c r="AM9" i="45"/>
  <c r="AK9" i="45"/>
  <c r="I9" i="45"/>
  <c r="AJ9" i="45"/>
  <c r="W8" i="45"/>
  <c r="AM8" i="45"/>
  <c r="AK8" i="45"/>
  <c r="AL8" i="45" s="1"/>
  <c r="I8" i="45"/>
  <c r="AK7" i="45"/>
  <c r="AL7" i="45" s="1"/>
  <c r="I7" i="45"/>
  <c r="W7" i="45"/>
  <c r="AM7" i="45"/>
  <c r="W6" i="45"/>
  <c r="AM6" i="45"/>
  <c r="AJ6" i="45"/>
  <c r="AK6" i="45"/>
  <c r="I6" i="45"/>
  <c r="W5" i="45"/>
  <c r="AM5" i="45"/>
  <c r="AK5" i="45"/>
  <c r="I5" i="45"/>
  <c r="AJ5" i="45"/>
  <c r="AL5" i="45" s="1"/>
  <c r="AK4" i="45"/>
  <c r="I4" i="45"/>
  <c r="AJ4" i="45"/>
  <c r="AJ3" i="45"/>
  <c r="AL3" i="45" s="1"/>
  <c r="I3" i="45"/>
  <c r="AM3" i="45"/>
  <c r="E42" i="45"/>
  <c r="AG3" i="45"/>
  <c r="W14" i="45"/>
  <c r="W4" i="45"/>
  <c r="W13" i="45"/>
  <c r="X9" i="45"/>
  <c r="X4" i="45"/>
  <c r="X11" i="45"/>
  <c r="X6" i="45"/>
  <c r="X13" i="45"/>
  <c r="AG11" i="45"/>
  <c r="X7" i="45"/>
  <c r="AG5" i="45"/>
  <c r="X12" i="45"/>
  <c r="AG12" i="45"/>
  <c r="AG4" i="45"/>
  <c r="AG6" i="45"/>
  <c r="X10" i="45"/>
  <c r="AG14" i="45"/>
  <c r="AG7" i="45"/>
  <c r="AG10" i="45"/>
  <c r="AG13" i="45"/>
  <c r="X14" i="45"/>
  <c r="AG9" i="45"/>
  <c r="X8" i="45"/>
  <c r="AG8" i="45"/>
  <c r="X5" i="45"/>
  <c r="AL9" i="45" l="1"/>
  <c r="AL6" i="45"/>
  <c r="AL4" i="45"/>
  <c r="AL13" i="45"/>
  <c r="AL12" i="45"/>
  <c r="AL10" i="45"/>
  <c r="AH42" i="45"/>
  <c r="AE42" i="45"/>
  <c r="T42" i="45"/>
  <c r="X3" i="45" l="1"/>
  <c r="W3" i="45"/>
  <c r="AF42" i="45" l="1"/>
  <c r="C42" i="45"/>
  <c r="O42" i="45"/>
  <c r="U42" i="45"/>
  <c r="AI42" i="45"/>
  <c r="L42" i="45"/>
  <c r="V42" i="45"/>
  <c r="H42" i="45"/>
  <c r="Q42" i="45"/>
  <c r="P42" i="45"/>
  <c r="M42" i="45"/>
  <c r="S42" i="45"/>
  <c r="N42" i="45"/>
  <c r="Y42" i="45"/>
  <c r="F42" i="45"/>
  <c r="B42" i="45"/>
  <c r="I42" i="45" l="1"/>
  <c r="AM42" i="45"/>
  <c r="AG42" i="45"/>
  <c r="E43" i="45"/>
  <c r="AK42" i="45"/>
  <c r="AJ42" i="45"/>
  <c r="AL42" i="45" l="1"/>
  <c r="W42" i="45"/>
  <c r="X42" i="45"/>
</calcChain>
</file>

<file path=xl/comments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sharedStrings.xml><?xml version="1.0" encoding="utf-8"?>
<sst xmlns="http://schemas.openxmlformats.org/spreadsheetml/2006/main" count="2558" uniqueCount="263">
  <si>
    <t>Active Voters</t>
  </si>
  <si>
    <t>Inactive Voter</t>
  </si>
  <si>
    <t>Ballots Counted</t>
  </si>
  <si>
    <t>Ballots Rejected</t>
  </si>
  <si>
    <t>Discrepancy</t>
  </si>
  <si>
    <t>Probable discrepancy reason</t>
  </si>
  <si>
    <t>UOCAVA Ballots Issued</t>
  </si>
  <si>
    <t>UOCAVA Ballots Counted</t>
  </si>
  <si>
    <t>UOCAVA Ballots Rejected</t>
  </si>
  <si>
    <t>Federal Write-in Ballots Counted</t>
  </si>
  <si>
    <t>Provisional Ballots Counted</t>
  </si>
  <si>
    <t>Provisional Ballots Rejected</t>
  </si>
  <si>
    <t>UOCAVA + Federal Write-in Counted</t>
  </si>
  <si>
    <t>Ballots Cast on AVUs</t>
  </si>
  <si>
    <t>Regular Absentee Counted</t>
  </si>
  <si>
    <t>Chelan County</t>
  </si>
  <si>
    <t>Clallam County</t>
  </si>
  <si>
    <t>Pacific County</t>
  </si>
  <si>
    <t>Skagit County</t>
  </si>
  <si>
    <t>Stevens County</t>
  </si>
  <si>
    <t>Totals</t>
  </si>
  <si>
    <t>Ballots Received</t>
  </si>
  <si>
    <t>UOCAVA Ballots Received</t>
  </si>
  <si>
    <t>Federal Write-In Ballots Received</t>
  </si>
  <si>
    <t>Provisional Ballots Received</t>
  </si>
  <si>
    <t xml:space="preserve"> Received by Email or Fax</t>
  </si>
  <si>
    <t>Regular Absentee Received</t>
  </si>
  <si>
    <t>Provisional Ballots Forwarded</t>
  </si>
  <si>
    <t xml:space="preserve"> Received by dropbox</t>
  </si>
  <si>
    <t>Generated by MyBallot or online</t>
  </si>
  <si>
    <t>PDF</t>
  </si>
  <si>
    <t>Received by mail</t>
  </si>
  <si>
    <r>
      <t xml:space="preserve">Navigation : Use </t>
    </r>
    <r>
      <rPr>
        <b/>
        <i/>
        <sz val="12"/>
        <rFont val="Calibri"/>
        <family val="2"/>
      </rPr>
      <t>Enter</t>
    </r>
    <r>
      <rPr>
        <b/>
        <sz val="12"/>
        <rFont val="Calibri"/>
        <family val="2"/>
      </rPr>
      <t xml:space="preserve"> to advance downward, or </t>
    </r>
    <r>
      <rPr>
        <b/>
        <i/>
        <sz val="12"/>
        <rFont val="Calibri"/>
        <family val="2"/>
      </rPr>
      <t>Tab</t>
    </r>
    <r>
      <rPr>
        <b/>
        <sz val="12"/>
        <rFont val="Calibri"/>
        <family val="2"/>
      </rPr>
      <t xml:space="preserve"> to advance left to right</t>
    </r>
  </si>
  <si>
    <t>Reconciliation Form</t>
  </si>
  <si>
    <t>Counted</t>
  </si>
  <si>
    <t xml:space="preserve">UOCAVA </t>
  </si>
  <si>
    <t>n/a</t>
  </si>
  <si>
    <t>Federal write-in</t>
  </si>
  <si>
    <t>DREs 
(do not report ballots filled in with Automarks)</t>
  </si>
  <si>
    <t xml:space="preserve">For all returned ballots, how many were by: </t>
  </si>
  <si>
    <t>Of all ballots returned, how many were generated through:</t>
  </si>
  <si>
    <t>Email</t>
  </si>
  <si>
    <t>MyBallot</t>
  </si>
  <si>
    <t>Fax</t>
  </si>
  <si>
    <t>Other online programs</t>
  </si>
  <si>
    <t>PDF originating from county</t>
  </si>
  <si>
    <t>Darla McKay</t>
  </si>
  <si>
    <t>509-243-2084</t>
  </si>
  <si>
    <t>Chelan</t>
  </si>
  <si>
    <t>509-667-6806</t>
  </si>
  <si>
    <t>Clallam</t>
  </si>
  <si>
    <t>Julie J. Maxion</t>
  </si>
  <si>
    <t>(360) 417-2221</t>
  </si>
  <si>
    <t>360-397-2345</t>
  </si>
  <si>
    <t>Douglas</t>
  </si>
  <si>
    <t>Ferry</t>
  </si>
  <si>
    <t>Franklin</t>
  </si>
  <si>
    <t>509-545-3538</t>
  </si>
  <si>
    <t>Garfield</t>
  </si>
  <si>
    <t>509 843-1411</t>
  </si>
  <si>
    <t>360-964-1556</t>
  </si>
  <si>
    <t>ISLAND</t>
  </si>
  <si>
    <t>Jefferson</t>
  </si>
  <si>
    <t>King</t>
  </si>
  <si>
    <t>Kitsap</t>
  </si>
  <si>
    <t>Kittitas</t>
  </si>
  <si>
    <t>Klickitat</t>
  </si>
  <si>
    <t>Brandie Sullivan</t>
  </si>
  <si>
    <t>Lewis</t>
  </si>
  <si>
    <t>Mariann Zumbuhl</t>
  </si>
  <si>
    <t>360-740-1164</t>
  </si>
  <si>
    <t>Lincoln</t>
  </si>
  <si>
    <t>Mason</t>
  </si>
  <si>
    <t>(360) 427-9670 ext. 469</t>
  </si>
  <si>
    <t>Okanogan</t>
  </si>
  <si>
    <t>(509) 422-7244</t>
  </si>
  <si>
    <t>Pend Oreille</t>
  </si>
  <si>
    <t>(509) 447-6472</t>
  </si>
  <si>
    <t>Pierce</t>
  </si>
  <si>
    <t>253-798-2148</t>
  </si>
  <si>
    <t>San Juan County</t>
  </si>
  <si>
    <t>Doris Schaller</t>
  </si>
  <si>
    <t>Skagit</t>
  </si>
  <si>
    <t>Snohomish</t>
  </si>
  <si>
    <t>Mike McLaughlin</t>
  </si>
  <si>
    <t>509-477-6390</t>
  </si>
  <si>
    <t>Shannan Hughes</t>
  </si>
  <si>
    <t>David Valiant</t>
  </si>
  <si>
    <t>509-524-2534</t>
  </si>
  <si>
    <t>Amy Grasher</t>
  </si>
  <si>
    <t>Yakima</t>
  </si>
  <si>
    <t xml:space="preserve">Use this form to report ALL ballots issued, received, rejected, and counted by overall count and by category to the Canvassing Board. </t>
  </si>
  <si>
    <r>
      <rPr>
        <b/>
        <sz val="16"/>
        <color indexed="10"/>
        <rFont val="Calibri"/>
        <family val="2"/>
      </rPr>
      <t xml:space="preserve">! </t>
    </r>
    <r>
      <rPr>
        <sz val="12"/>
        <color indexed="8"/>
        <rFont val="Calibri"/>
        <family val="2"/>
      </rPr>
      <t xml:space="preserve"> Instructions are available below the form.</t>
    </r>
  </si>
  <si>
    <t xml:space="preserve">Registered voters eligible to participate </t>
  </si>
  <si>
    <t>County name</t>
  </si>
  <si>
    <t>Adams</t>
  </si>
  <si>
    <r>
      <t xml:space="preserve">Active </t>
    </r>
    <r>
      <rPr>
        <sz val="16"/>
        <color indexed="8"/>
        <rFont val="Calibri"/>
        <family val="2"/>
      </rPr>
      <t>registered voters</t>
    </r>
  </si>
  <si>
    <t>Election date</t>
  </si>
  <si>
    <r>
      <t xml:space="preserve">Inactive </t>
    </r>
    <r>
      <rPr>
        <sz val="16"/>
        <color indexed="8"/>
        <rFont val="Calibri"/>
        <family val="2"/>
      </rPr>
      <t>registered voters</t>
    </r>
  </si>
  <si>
    <r>
      <t>Category Reconciliation</t>
    </r>
    <r>
      <rPr>
        <sz val="16"/>
        <color indexed="8"/>
        <rFont val="Calibri"/>
        <family val="2"/>
      </rPr>
      <t xml:space="preserve"> (detailed accounting of ballots)</t>
    </r>
  </si>
  <si>
    <t>Ballots Not Counted</t>
  </si>
  <si>
    <r>
      <t xml:space="preserve">Issued
</t>
    </r>
    <r>
      <rPr>
        <b/>
        <sz val="12"/>
        <color indexed="8"/>
        <rFont val="Calibri"/>
        <family val="2"/>
      </rPr>
      <t>(number of voters issued ballots)</t>
    </r>
  </si>
  <si>
    <t>Ballots Accepted</t>
  </si>
  <si>
    <t>Ballots forwarded to other counties</t>
  </si>
  <si>
    <t xml:space="preserve">Ballots Rejected </t>
  </si>
  <si>
    <t>Totals for all voter categories</t>
  </si>
  <si>
    <r>
      <t>Discrepancy</t>
    </r>
    <r>
      <rPr>
        <sz val="11"/>
        <color indexed="8"/>
        <rFont val="Calibri"/>
        <family val="2"/>
      </rPr>
      <t xml:space="preserve">
</t>
    </r>
    <r>
      <rPr>
        <b/>
        <sz val="11"/>
        <color indexed="8"/>
        <rFont val="Calibri"/>
        <family val="2"/>
      </rPr>
      <t>(If zero, category balances)</t>
    </r>
  </si>
  <si>
    <r>
      <t xml:space="preserve">Provisional 
</t>
    </r>
    <r>
      <rPr>
        <sz val="11"/>
        <color theme="1"/>
        <rFont val="Calibri"/>
        <family val="2"/>
        <scheme val="minor"/>
      </rPr>
      <t>(include provisional ballots from other counties)</t>
    </r>
  </si>
  <si>
    <r>
      <t xml:space="preserve">DREs 
</t>
    </r>
    <r>
      <rPr>
        <sz val="11"/>
        <color theme="1"/>
        <rFont val="Calibri"/>
        <family val="2"/>
        <scheme val="minor"/>
      </rPr>
      <t>(do not report ballots filled in with Automarks)</t>
    </r>
  </si>
  <si>
    <r>
      <t xml:space="preserve">All voters not reported above
</t>
    </r>
    <r>
      <rPr>
        <sz val="11"/>
        <color indexed="8"/>
        <rFont val="Calibri"/>
        <family val="2"/>
      </rPr>
      <t>(including regular ballots &amp; ACP)</t>
    </r>
  </si>
  <si>
    <r>
      <t xml:space="preserve">Are all separate category discrepancy cells zero? 
</t>
    </r>
    <r>
      <rPr>
        <sz val="14"/>
        <color indexed="8"/>
        <rFont val="Calibri"/>
        <family val="2"/>
      </rPr>
      <t>If other than zero, check calculations or provide explanation of the category discrepancy.</t>
    </r>
  </si>
  <si>
    <t>Write Answer Here</t>
  </si>
  <si>
    <t xml:space="preserve">If the number of  "total valid ballots" differs from the number of "ballots counted," provide an explanation in the space below. </t>
  </si>
  <si>
    <r>
      <t xml:space="preserve">Voters credited to ballots counted 
</t>
    </r>
    <r>
      <rPr>
        <b/>
        <sz val="11"/>
        <color indexed="10"/>
        <rFont val="Calibri"/>
        <family val="2"/>
      </rPr>
      <t xml:space="preserve">! </t>
    </r>
    <r>
      <rPr>
        <sz val="11"/>
        <color indexed="8"/>
        <rFont val="Calibri"/>
        <family val="2"/>
      </rPr>
      <t>Use</t>
    </r>
    <r>
      <rPr>
        <i/>
        <sz val="11"/>
        <color indexed="8"/>
        <rFont val="Calibri"/>
        <family val="2"/>
      </rPr>
      <t xml:space="preserve"> Ente</t>
    </r>
    <r>
      <rPr>
        <sz val="11"/>
        <color indexed="8"/>
        <rFont val="Calibri"/>
        <family val="2"/>
      </rPr>
      <t xml:space="preserve">r to move down </t>
    </r>
  </si>
  <si>
    <r>
      <t xml:space="preserve">Overall Ballot Reconciliation
</t>
    </r>
    <r>
      <rPr>
        <b/>
        <sz val="11"/>
        <color indexed="10"/>
        <rFont val="Calibri"/>
        <family val="2"/>
      </rPr>
      <t xml:space="preserve">! </t>
    </r>
    <r>
      <rPr>
        <sz val="11"/>
        <color indexed="8"/>
        <rFont val="Calibri"/>
        <family val="2"/>
      </rPr>
      <t xml:space="preserve">Use </t>
    </r>
    <r>
      <rPr>
        <i/>
        <sz val="11"/>
        <color indexed="8"/>
        <rFont val="Calibri"/>
        <family val="2"/>
      </rPr>
      <t>Enter</t>
    </r>
    <r>
      <rPr>
        <sz val="11"/>
        <color indexed="8"/>
        <rFont val="Calibri"/>
        <family val="2"/>
      </rPr>
      <t xml:space="preserve"> to move down </t>
    </r>
  </si>
  <si>
    <t>Credited voters in EMS</t>
  </si>
  <si>
    <t>Write Explanation Here</t>
  </si>
  <si>
    <t>Subtract: credited envelopes without ballots</t>
  </si>
  <si>
    <r>
      <t xml:space="preserve">Add: voters not credited in EMS </t>
    </r>
    <r>
      <rPr>
        <sz val="14"/>
        <color indexed="8"/>
        <rFont val="Calibri"/>
        <family val="2"/>
      </rPr>
      <t>(examples: FWAB or ACP)</t>
    </r>
  </si>
  <si>
    <t>Not  Counted</t>
  </si>
  <si>
    <t>Total valid ballots</t>
  </si>
  <si>
    <t xml:space="preserve">Discrepancy </t>
  </si>
  <si>
    <t xml:space="preserve">If unable to reconcile the number of ballots received, counted, and/or rejected, use this space to describe the investigative process followed.   </t>
  </si>
  <si>
    <t xml:space="preserve"> </t>
  </si>
  <si>
    <r>
      <t xml:space="preserve">Additional information requested by the Secretary of State. </t>
    </r>
    <r>
      <rPr>
        <sz val="14"/>
        <color indexed="8"/>
        <rFont val="Calibri"/>
        <family val="2"/>
      </rPr>
      <t>Please answer the questions below:</t>
    </r>
  </si>
  <si>
    <r>
      <rPr>
        <b/>
        <sz val="14"/>
        <color indexed="8"/>
        <rFont val="Calibri"/>
        <family val="2"/>
      </rPr>
      <t>AutoMark® users:</t>
    </r>
    <r>
      <rPr>
        <sz val="14"/>
        <color indexed="8"/>
        <rFont val="Calibri"/>
        <family val="2"/>
      </rPr>
      <t xml:space="preserve"> 
</t>
    </r>
    <r>
      <rPr>
        <sz val="14"/>
        <color indexed="8"/>
        <rFont val="Calibri"/>
        <family val="2"/>
      </rPr>
      <t>Please provide an estimate of the number of voters using the AutoMark® in the box to the right.</t>
    </r>
  </si>
  <si>
    <t>Deposited at staffed, unstaffed deposit sites and voting centers.</t>
  </si>
  <si>
    <t>Report prepared by</t>
  </si>
  <si>
    <t>Contact number</t>
  </si>
  <si>
    <t>509-659-3249</t>
  </si>
  <si>
    <t xml:space="preserve">You may access additional cell directions by hovering your mouse over the cell.  </t>
  </si>
  <si>
    <t>2/18/2014 update</t>
  </si>
  <si>
    <t xml:space="preserve">      If additional help is needed, contact the Elections Division (360) 902-4180</t>
  </si>
  <si>
    <t>2014 General</t>
  </si>
  <si>
    <t>Asotin</t>
  </si>
  <si>
    <r>
      <rPr>
        <b/>
        <sz val="12"/>
        <color indexed="8"/>
        <rFont val="Calibri"/>
        <family val="2"/>
      </rPr>
      <t>AutoMark</t>
    </r>
    <r>
      <rPr>
        <b/>
        <sz val="12"/>
        <color indexed="8"/>
        <rFont val="Calibri"/>
        <family val="2"/>
      </rPr>
      <t>®</t>
    </r>
    <r>
      <rPr>
        <b/>
        <sz val="12"/>
        <color indexed="8"/>
        <rFont val="Calibri"/>
        <family val="2"/>
      </rPr>
      <t xml:space="preserve"> voters: </t>
    </r>
  </si>
  <si>
    <t>Benton</t>
  </si>
  <si>
    <t>Clark</t>
  </si>
  <si>
    <t>Columbia</t>
  </si>
  <si>
    <t>Sharon D. Richter, Columbia County Auditor</t>
  </si>
  <si>
    <t>509-382-4541</t>
  </si>
  <si>
    <t>Carolyn Fundingsland</t>
  </si>
  <si>
    <r>
      <t xml:space="preserve">Navigation : Use </t>
    </r>
    <r>
      <rPr>
        <b/>
        <i/>
        <sz val="18"/>
        <rFont val="Times New Roman"/>
        <family val="1"/>
      </rPr>
      <t>Enter</t>
    </r>
    <r>
      <rPr>
        <b/>
        <sz val="18"/>
        <rFont val="Times New Roman"/>
        <family val="1"/>
      </rPr>
      <t xml:space="preserve"> to advance downward, or </t>
    </r>
    <r>
      <rPr>
        <b/>
        <i/>
        <sz val="18"/>
        <rFont val="Times New Roman"/>
        <family val="1"/>
      </rPr>
      <t>Tab</t>
    </r>
    <r>
      <rPr>
        <b/>
        <sz val="18"/>
        <rFont val="Times New Roman"/>
        <family val="1"/>
      </rPr>
      <t xml:space="preserve"> to advance left to right</t>
    </r>
  </si>
  <si>
    <r>
      <t>!  Instructions are available below the form.</t>
    </r>
    <r>
      <rPr>
        <sz val="14"/>
        <color indexed="8"/>
        <rFont val="Calibri"/>
        <family val="2"/>
      </rPr>
      <t/>
    </r>
  </si>
  <si>
    <t>County name Ferry</t>
  </si>
  <si>
    <r>
      <t xml:space="preserve">Active </t>
    </r>
    <r>
      <rPr>
        <sz val="18"/>
        <color indexed="8"/>
        <rFont val="Times New Roman"/>
        <family val="1"/>
      </rPr>
      <t>registered voters</t>
    </r>
  </si>
  <si>
    <r>
      <t xml:space="preserve">Inactive </t>
    </r>
    <r>
      <rPr>
        <sz val="18"/>
        <color indexed="8"/>
        <rFont val="Times New Roman"/>
        <family val="1"/>
      </rPr>
      <t>registered voters</t>
    </r>
  </si>
  <si>
    <r>
      <t>Category Reconciliation</t>
    </r>
    <r>
      <rPr>
        <sz val="18"/>
        <color indexed="8"/>
        <rFont val="Times New Roman"/>
        <family val="1"/>
      </rPr>
      <t xml:space="preserve"> (detailed accounting of ballots)</t>
    </r>
  </si>
  <si>
    <t>Issued
(number of voters issued ballots)</t>
  </si>
  <si>
    <r>
      <t>Discrepancy</t>
    </r>
    <r>
      <rPr>
        <sz val="18"/>
        <color indexed="8"/>
        <rFont val="Times New Roman"/>
        <family val="1"/>
      </rPr>
      <t xml:space="preserve">
</t>
    </r>
    <r>
      <rPr>
        <b/>
        <sz val="18"/>
        <color indexed="8"/>
        <rFont val="Times New Roman"/>
        <family val="1"/>
      </rPr>
      <t>(If zero, category balances)</t>
    </r>
  </si>
  <si>
    <t>Provisional 
(include provisional ballots from other counties)</t>
  </si>
  <si>
    <t>All voters not reported above
(including regular ballots &amp; ACP)</t>
  </si>
  <si>
    <r>
      <t xml:space="preserve">Are all separate category discrepancy cells zero? 
</t>
    </r>
    <r>
      <rPr>
        <sz val="18"/>
        <color indexed="8"/>
        <rFont val="Times New Roman"/>
        <family val="1"/>
      </rPr>
      <t>If other than zero, check calculations or provide explanation of the category discrepancy.</t>
    </r>
  </si>
  <si>
    <r>
      <t xml:space="preserve">Voters credited to ballots counted 
</t>
    </r>
    <r>
      <rPr>
        <b/>
        <sz val="18"/>
        <color indexed="10"/>
        <rFont val="Times New Roman"/>
        <family val="1"/>
      </rPr>
      <t xml:space="preserve">! </t>
    </r>
    <r>
      <rPr>
        <sz val="18"/>
        <color indexed="8"/>
        <rFont val="Times New Roman"/>
        <family val="1"/>
      </rPr>
      <t>Use</t>
    </r>
    <r>
      <rPr>
        <i/>
        <sz val="18"/>
        <color indexed="8"/>
        <rFont val="Times New Roman"/>
        <family val="1"/>
      </rPr>
      <t xml:space="preserve"> Ente</t>
    </r>
    <r>
      <rPr>
        <sz val="18"/>
        <color indexed="8"/>
        <rFont val="Times New Roman"/>
        <family val="1"/>
      </rPr>
      <t xml:space="preserve">r to move down </t>
    </r>
  </si>
  <si>
    <r>
      <t xml:space="preserve">Overall Ballot Reconciliation
</t>
    </r>
    <r>
      <rPr>
        <b/>
        <sz val="18"/>
        <color indexed="10"/>
        <rFont val="Times New Roman"/>
        <family val="1"/>
      </rPr>
      <t xml:space="preserve">! </t>
    </r>
    <r>
      <rPr>
        <sz val="18"/>
        <color indexed="8"/>
        <rFont val="Times New Roman"/>
        <family val="1"/>
      </rPr>
      <t xml:space="preserve">Use </t>
    </r>
    <r>
      <rPr>
        <i/>
        <sz val="18"/>
        <color indexed="8"/>
        <rFont val="Times New Roman"/>
        <family val="1"/>
      </rPr>
      <t>Enter</t>
    </r>
    <r>
      <rPr>
        <sz val="18"/>
        <color indexed="8"/>
        <rFont val="Times New Roman"/>
        <family val="1"/>
      </rPr>
      <t xml:space="preserve"> to move down </t>
    </r>
  </si>
  <si>
    <r>
      <t xml:space="preserve">Add: voters not credited in EMS </t>
    </r>
    <r>
      <rPr>
        <sz val="18"/>
        <color indexed="8"/>
        <rFont val="Times New Roman"/>
        <family val="1"/>
      </rPr>
      <t>(examples: FWAB or ACP)</t>
    </r>
  </si>
  <si>
    <t>Additional information requested by the Secretary of State. Please answer the questions below:</t>
  </si>
  <si>
    <r>
      <t>AutoMark® users: 
Please provide an estimate of the number of voters using the AutoMark® in the bo</t>
    </r>
    <r>
      <rPr>
        <sz val="18"/>
        <rFont val="Times New Roman"/>
        <family val="1"/>
      </rPr>
      <t>x to the right.</t>
    </r>
  </si>
  <si>
    <r>
      <t xml:space="preserve">AutoMark® voters: </t>
    </r>
    <r>
      <rPr>
        <b/>
        <sz val="14"/>
        <color indexed="8"/>
        <rFont val="Calibri"/>
        <family val="2"/>
      </rPr>
      <t/>
    </r>
  </si>
  <si>
    <t>Report prepared by Liz Stinson</t>
  </si>
  <si>
    <t>Contact number 509-775-5225 ext 1139</t>
  </si>
  <si>
    <r>
      <rPr>
        <b/>
        <sz val="12"/>
        <color indexed="8"/>
        <rFont val="Calibri"/>
        <family val="2"/>
      </rPr>
      <t>AutoMark</t>
    </r>
    <r>
      <rPr>
        <b/>
        <sz val="12"/>
        <color indexed="8"/>
        <rFont val="Calibri"/>
        <family val="2"/>
      </rPr>
      <t>®</t>
    </r>
    <r>
      <rPr>
        <b/>
        <sz val="12"/>
        <color indexed="8"/>
        <rFont val="Calibri"/>
        <family val="2"/>
      </rPr>
      <t xml:space="preserve"> voters: n/a</t>
    </r>
  </si>
  <si>
    <t>Grant</t>
  </si>
  <si>
    <t>Michele Reagan, Elections Supervisor</t>
  </si>
  <si>
    <t>Regina McRay</t>
  </si>
  <si>
    <t>Sue Higginbotham</t>
  </si>
  <si>
    <t>509.962.7631</t>
  </si>
  <si>
    <t>Mila M Jury</t>
  </si>
  <si>
    <t>Gabrielle Clay</t>
  </si>
  <si>
    <t>Skamania</t>
  </si>
  <si>
    <t>Spokane County Washington</t>
  </si>
  <si>
    <t>509-684-7514</t>
  </si>
  <si>
    <t>Wahkiakum</t>
  </si>
  <si>
    <t>Whatcom</t>
  </si>
  <si>
    <t>eballot option originating from county</t>
  </si>
  <si>
    <t>K. Fisher, Elections Manager</t>
  </si>
  <si>
    <t>509.574.1340</t>
  </si>
  <si>
    <t>Cowlitz</t>
  </si>
  <si>
    <t>GraysHarbor</t>
  </si>
  <si>
    <t>Island*</t>
  </si>
  <si>
    <t>Pacific</t>
  </si>
  <si>
    <t>PendOreille</t>
  </si>
  <si>
    <t>SanJuan</t>
  </si>
  <si>
    <t>Spokane</t>
  </si>
  <si>
    <t>Stevens</t>
  </si>
  <si>
    <t>Thurston</t>
  </si>
  <si>
    <t>Walla Walla</t>
  </si>
  <si>
    <t>Whitman</t>
  </si>
  <si>
    <t>County</t>
  </si>
  <si>
    <t>Ballots Forwarded</t>
  </si>
  <si>
    <r>
      <t xml:space="preserve">Voters not credited in EMS </t>
    </r>
    <r>
      <rPr>
        <sz val="14"/>
        <color indexed="8"/>
        <rFont val="Calibri"/>
        <family val="2"/>
      </rPr>
      <t>(FWAB or ACP)</t>
    </r>
  </si>
  <si>
    <t>Ballots Issued</t>
  </si>
  <si>
    <t>Provisional Ballots Issued</t>
  </si>
  <si>
    <t>UOCAVA + Federal Write-in Issued</t>
  </si>
  <si>
    <t>Regular Absentee Rejected</t>
  </si>
  <si>
    <t>Regular Absentee Issued</t>
  </si>
  <si>
    <t>Jacque Laird</t>
  </si>
  <si>
    <t xml:space="preserve">Asotin </t>
  </si>
  <si>
    <t xml:space="preserve">Benton </t>
  </si>
  <si>
    <t>November 3, 2015 General</t>
  </si>
  <si>
    <t>Stephanie Wilder</t>
  </si>
  <si>
    <t>Nov. 3, 2015 General Election</t>
  </si>
  <si>
    <t>Cathie Garber</t>
  </si>
  <si>
    <t>Write Answer Here          No</t>
  </si>
  <si>
    <t>Write Explanation Here                 One Primary ballot from 2014 found during tabulation.  Returned in 2015 General Election envelope, voter credited with voting.</t>
  </si>
  <si>
    <t>360-560-2343</t>
  </si>
  <si>
    <t xml:space="preserve"> We received one ballot in just a pink insert in a drop box.  As there was no blue affidavit signed this was rejected by our Canvassing Board.  We were not able to account for this in our system.  That is why we have a -1.</t>
  </si>
  <si>
    <t>Ruth Martin</t>
  </si>
  <si>
    <t>(509) 888-6403</t>
  </si>
  <si>
    <t>Election date 11-3-15</t>
  </si>
  <si>
    <t>Diana Killian, Election Administrator</t>
  </si>
  <si>
    <t>Donna J. Deal, Garfield County Auditor</t>
  </si>
  <si>
    <t>Grant County</t>
  </si>
  <si>
    <t>Grays Harbor</t>
  </si>
  <si>
    <r>
      <t xml:space="preserve">Issued
</t>
    </r>
    <r>
      <rPr>
        <b/>
        <sz val="10"/>
        <color indexed="8"/>
        <rFont val="Calibri"/>
        <family val="2"/>
      </rPr>
      <t>(number of voters issued ballots)</t>
    </r>
  </si>
  <si>
    <t>Buffy Hatcher</t>
  </si>
  <si>
    <t>Write Answer Here:</t>
  </si>
  <si>
    <t>360-240-5535</t>
  </si>
  <si>
    <t>Nov. 3, 2015</t>
  </si>
  <si>
    <t>Betty Johnson</t>
  </si>
  <si>
    <t>(360) 385-9117</t>
  </si>
  <si>
    <t>Jerelyn Hampton and Julie Wise</t>
  </si>
  <si>
    <t>206-477-4107 and 206-390-5099</t>
  </si>
  <si>
    <t>Write Explanation Here: See Attached</t>
  </si>
  <si>
    <t>360-337-7128</t>
  </si>
  <si>
    <t>Reconciliation Form- Amended</t>
  </si>
  <si>
    <r>
      <t xml:space="preserve">Write Explanation Here:  </t>
    </r>
    <r>
      <rPr>
        <sz val="12"/>
        <rFont val="Calibri"/>
        <family val="2"/>
      </rPr>
      <t xml:space="preserve"> Voter included a census survey instead of ballot; found during opening process, unable to identify voter</t>
    </r>
    <r>
      <rPr>
        <b/>
        <i/>
        <sz val="12"/>
        <rFont val="Calibri"/>
        <family val="2"/>
      </rPr>
      <t>.</t>
    </r>
  </si>
  <si>
    <r>
      <t xml:space="preserve">Write Explanation Here:   </t>
    </r>
    <r>
      <rPr>
        <i/>
        <sz val="12"/>
        <color indexed="8"/>
        <rFont val="Calibri"/>
        <family val="2"/>
      </rPr>
      <t>discrepancy occurred because voter registration system requires an inactive voter to be active prior to issuing a ballot.</t>
    </r>
  </si>
  <si>
    <t>509-773-4001</t>
  </si>
  <si>
    <t>Lewis County</t>
  </si>
  <si>
    <t>1 ballot was counted, but voter was not credited. Investingating to find the voter not credited. Running DFM reports to find the discrepancy.</t>
  </si>
  <si>
    <t>Had to duplicate 1 race on 10 voted ballots to enter write in votes that did not get picked up by system because target area was not filled in and in error we auto resolved undervotes.</t>
  </si>
  <si>
    <t>Donita Simons</t>
  </si>
  <si>
    <t>509.725.4971</t>
  </si>
  <si>
    <r>
      <t>AutoMark</t>
    </r>
    <r>
      <rPr>
        <b/>
        <sz val="12"/>
        <color indexed="8"/>
        <rFont val="Calibri"/>
        <family val="2"/>
      </rPr>
      <t>®</t>
    </r>
    <r>
      <rPr>
        <b/>
        <sz val="12"/>
        <color indexed="8"/>
        <rFont val="Calibri"/>
        <family val="2"/>
      </rPr>
      <t xml:space="preserve"> voters:                        0</t>
    </r>
  </si>
  <si>
    <t>J Ormond</t>
  </si>
  <si>
    <t xml:space="preserve">We have one ballot we could not account for.We went back through all the declaration envelopes and checked against a list of all voters given credit for returning a ballot.  We checked all security envelopes.  We checked all ballot boxes and transfer cases.  We checked all  around work areas where ballots were handled.  We checked all ballots held and rejecrted by Canvass Board.  We checked processed ballots. </t>
  </si>
  <si>
    <t>Scott Turnbull</t>
  </si>
  <si>
    <t>360 875 9315</t>
  </si>
  <si>
    <t>Elizabeth Krizenesky</t>
  </si>
  <si>
    <r>
      <t xml:space="preserve">Write Explanation Here
</t>
    </r>
    <r>
      <rPr>
        <b/>
        <i/>
        <sz val="14"/>
        <rFont val="Calibri"/>
        <family val="2"/>
      </rPr>
      <t xml:space="preserve">Our reconciliation indicates that the number of ballots counted exceeds the number of voters who have credit by two. To reconcile our numbers, voter credit was reviewed in our voter registration system and batch log were compared to our machine logs. We were unable to identify any anomalies. 
In our analysis of this discrepancy, we reviewed the races within recount range on the ballot. In those races, there was no discrepancy and the number of ballots cast exactly equaled voter credit.
</t>
    </r>
  </si>
  <si>
    <t>Mike Rooney/Shannon Cortez</t>
  </si>
  <si>
    <t>(360) 370-7563</t>
  </si>
  <si>
    <t>360-416-1702</t>
  </si>
  <si>
    <t>November 3,2015</t>
  </si>
  <si>
    <t>Nathan Phillips</t>
  </si>
  <si>
    <t>509-427-3732</t>
  </si>
  <si>
    <t xml:space="preserve">Write Explanation Here
</t>
  </si>
  <si>
    <r>
      <t xml:space="preserve">Write Explanation Here
</t>
    </r>
    <r>
      <rPr>
        <sz val="12"/>
        <color indexed="8"/>
        <rFont val="Calibri"/>
        <family val="2"/>
      </rPr>
      <t xml:space="preserve">
The diescrepency of 1  listed in the Overall Ballot Reconciliation column can be attributed to 1 empty envelope discovered after the ballot secrecy envelope had been seperated from the signature envelope.  Therefore credit could not be removed from a voter.</t>
    </r>
  </si>
  <si>
    <t>Garth Fell</t>
  </si>
  <si>
    <t>425.388.3625</t>
  </si>
  <si>
    <r>
      <t>AutoMark</t>
    </r>
    <r>
      <rPr>
        <b/>
        <sz val="12"/>
        <color indexed="8"/>
        <rFont val="Calibri"/>
        <family val="2"/>
      </rPr>
      <t>®</t>
    </r>
    <r>
      <rPr>
        <b/>
        <sz val="12"/>
        <color indexed="8"/>
        <rFont val="Calibri"/>
        <family val="2"/>
      </rPr>
      <t xml:space="preserve"> voters: 19</t>
    </r>
  </si>
  <si>
    <t xml:space="preserve">Tony Wickie </t>
  </si>
  <si>
    <t>360.709.3004</t>
  </si>
  <si>
    <t xml:space="preserve">Wahkiakum </t>
  </si>
  <si>
    <t>Diane L. Tischer, Wahkiakum County Auditor</t>
  </si>
  <si>
    <t>360-778-5102</t>
  </si>
  <si>
    <t>WHITMAN</t>
  </si>
  <si>
    <t>Write Answer Here 5 GRAY ENVELOPES WERE SCANNED IN - 1 CONTAINED NO BALLOT AND 4 CONTAINED A HOSPITAL #3 PAPER BALLOT ONLY</t>
  </si>
  <si>
    <r>
      <rPr>
        <b/>
        <sz val="12"/>
        <color indexed="8"/>
        <rFont val="Calibri"/>
        <family val="2"/>
      </rPr>
      <t>AutoMark</t>
    </r>
    <r>
      <rPr>
        <b/>
        <sz val="12"/>
        <color indexed="8"/>
        <rFont val="Calibri"/>
        <family val="2"/>
      </rPr>
      <t>®</t>
    </r>
    <r>
      <rPr>
        <b/>
        <sz val="12"/>
        <color indexed="8"/>
        <rFont val="Calibri"/>
        <family val="2"/>
      </rPr>
      <t xml:space="preserve"> voters: 0</t>
    </r>
  </si>
  <si>
    <t>Cindy Pitts</t>
  </si>
  <si>
    <t>509-397-5284</t>
  </si>
  <si>
    <t>November 3,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</si>
</sst>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409]mmmm\ d\,\ yyyy;@"/>
  </numFmts>
  <fonts count="80" x14ac:knownFonts="1">
    <font>
      <sz val="11"/>
      <color theme="1"/>
      <name val="Calibri"/>
      <family val="2"/>
      <scheme val="minor"/>
    </font>
    <font>
      <sz val="11"/>
      <color theme="1"/>
      <name val="Calibri"/>
      <family val="2"/>
      <scheme val="minor"/>
    </font>
    <font>
      <sz val="12"/>
      <color theme="1"/>
      <name val="Arial"/>
      <family val="2"/>
    </font>
    <font>
      <b/>
      <sz val="12"/>
      <color indexed="8"/>
      <name val="Arial"/>
      <family val="2"/>
    </font>
    <font>
      <sz val="10"/>
      <color indexed="8"/>
      <name val="Arial"/>
      <family val="2"/>
    </font>
    <font>
      <sz val="12"/>
      <color indexed="8"/>
      <name val="Arial"/>
      <family val="2"/>
    </font>
    <font>
      <sz val="12"/>
      <name val="Arial"/>
      <family val="2"/>
    </font>
    <font>
      <sz val="12"/>
      <color rgb="FFFFFFFF"/>
      <name val="Arial"/>
      <family val="2"/>
    </font>
    <font>
      <b/>
      <sz val="12"/>
      <color theme="1"/>
      <name val="Calibri"/>
      <family val="2"/>
      <scheme val="minor"/>
    </font>
    <font>
      <b/>
      <sz val="12"/>
      <name val="Calibri"/>
      <family val="2"/>
      <scheme val="minor"/>
    </font>
    <font>
      <b/>
      <sz val="12"/>
      <name val="Calibri"/>
      <family val="2"/>
    </font>
    <font>
      <sz val="12"/>
      <color theme="1"/>
      <name val="Calibri"/>
      <family val="2"/>
      <scheme val="minor"/>
    </font>
    <font>
      <sz val="14"/>
      <color theme="1"/>
      <name val="Calibri"/>
      <family val="2"/>
      <scheme val="minor"/>
    </font>
    <font>
      <b/>
      <sz val="14"/>
      <color theme="1"/>
      <name val="Calibri"/>
      <family val="2"/>
      <scheme val="minor"/>
    </font>
    <font>
      <sz val="12"/>
      <color indexed="8"/>
      <name val="Calibri"/>
      <family val="2"/>
      <scheme val="minor"/>
    </font>
    <font>
      <b/>
      <sz val="14"/>
      <color indexed="8"/>
      <name val="Calibri"/>
      <family val="2"/>
    </font>
    <font>
      <b/>
      <sz val="12"/>
      <color indexed="8"/>
      <name val="Calibri"/>
      <family val="2"/>
    </font>
    <font>
      <sz val="12"/>
      <color indexed="8"/>
      <name val="Calibri"/>
      <family val="2"/>
    </font>
    <font>
      <b/>
      <sz val="14"/>
      <color indexed="8"/>
      <name val="Calibri"/>
      <family val="2"/>
      <scheme val="minor"/>
    </font>
    <font>
      <sz val="8"/>
      <color indexed="81"/>
      <name val="Tahoma"/>
      <family val="2"/>
    </font>
    <font>
      <b/>
      <sz val="9"/>
      <color indexed="81"/>
      <name val="Tahoma"/>
      <family val="2"/>
    </font>
    <font>
      <sz val="10"/>
      <color indexed="81"/>
      <name val="Tahoma"/>
      <family val="2"/>
    </font>
    <font>
      <sz val="9"/>
      <color indexed="81"/>
      <name val="Tahoma"/>
      <family val="2"/>
    </font>
    <font>
      <b/>
      <sz val="10"/>
      <color indexed="81"/>
      <name val="Tahoma"/>
      <family val="2"/>
    </font>
    <font>
      <sz val="11"/>
      <color indexed="8"/>
      <name val="Calibri"/>
      <family val="2"/>
    </font>
    <font>
      <sz val="14"/>
      <color indexed="8"/>
      <name val="Calibri"/>
      <family val="2"/>
    </font>
    <font>
      <b/>
      <i/>
      <sz val="12"/>
      <name val="Calibri"/>
      <family val="2"/>
    </font>
    <font>
      <b/>
      <sz val="16"/>
      <color indexed="8"/>
      <name val="Calibri"/>
      <family val="2"/>
    </font>
    <font>
      <sz val="11"/>
      <color rgb="FF006100"/>
      <name val="Calibri"/>
      <family val="2"/>
      <scheme val="minor"/>
    </font>
    <font>
      <b/>
      <sz val="11"/>
      <color theme="1"/>
      <name val="Calibri"/>
      <family val="2"/>
      <scheme val="minor"/>
    </font>
    <font>
      <b/>
      <sz val="16"/>
      <color indexed="10"/>
      <name val="Calibri"/>
      <family val="2"/>
    </font>
    <font>
      <b/>
      <sz val="16"/>
      <color theme="1"/>
      <name val="Calibri"/>
      <family val="2"/>
      <scheme val="minor"/>
    </font>
    <font>
      <b/>
      <i/>
      <sz val="20"/>
      <color theme="1"/>
      <name val="Calibri"/>
      <family val="2"/>
      <scheme val="minor"/>
    </font>
    <font>
      <b/>
      <sz val="18"/>
      <color theme="1"/>
      <name val="Calibri"/>
      <family val="2"/>
      <scheme val="minor"/>
    </font>
    <font>
      <sz val="16"/>
      <color indexed="8"/>
      <name val="Calibri"/>
      <family val="2"/>
    </font>
    <font>
      <sz val="16"/>
      <color theme="1"/>
      <name val="Calibri"/>
      <family val="2"/>
      <scheme val="minor"/>
    </font>
    <font>
      <sz val="14"/>
      <color rgb="FF006100"/>
      <name val="Calibri"/>
      <family val="2"/>
      <scheme val="minor"/>
    </font>
    <font>
      <b/>
      <sz val="11"/>
      <color indexed="8"/>
      <name val="Calibri"/>
      <family val="2"/>
    </font>
    <font>
      <sz val="14"/>
      <color theme="0" tint="-4.9989318521683403E-2"/>
      <name val="Calibri"/>
      <family val="2"/>
      <scheme val="minor"/>
    </font>
    <font>
      <sz val="16"/>
      <color rgb="FF006100"/>
      <name val="Calibri"/>
      <family val="2"/>
      <scheme val="minor"/>
    </font>
    <font>
      <sz val="16"/>
      <color indexed="8"/>
      <name val="Calibri"/>
      <family val="2"/>
      <scheme val="minor"/>
    </font>
    <font>
      <sz val="14"/>
      <name val="Calibri"/>
      <family val="2"/>
      <scheme val="minor"/>
    </font>
    <font>
      <b/>
      <sz val="11"/>
      <color indexed="10"/>
      <name val="Calibri"/>
      <family val="2"/>
    </font>
    <font>
      <i/>
      <sz val="11"/>
      <color indexed="8"/>
      <name val="Calibri"/>
      <family val="2"/>
    </font>
    <font>
      <b/>
      <i/>
      <sz val="12"/>
      <name val="Calibri"/>
      <family val="2"/>
      <scheme val="minor"/>
    </font>
    <font>
      <b/>
      <sz val="16"/>
      <color rgb="FF006100"/>
      <name val="Calibri"/>
      <family val="2"/>
      <scheme val="minor"/>
    </font>
    <font>
      <sz val="14"/>
      <color indexed="8"/>
      <name val="Calibri"/>
      <family val="2"/>
      <scheme val="minor"/>
    </font>
    <font>
      <b/>
      <i/>
      <sz val="12"/>
      <color indexed="8"/>
      <name val="Calibri"/>
      <family val="2"/>
      <scheme val="minor"/>
    </font>
    <font>
      <b/>
      <sz val="12"/>
      <color indexed="8"/>
      <name val="Calibri"/>
      <family val="2"/>
      <scheme val="minor"/>
    </font>
    <font>
      <b/>
      <sz val="20"/>
      <color indexed="8"/>
      <name val="Times New Roman"/>
      <family val="1"/>
    </font>
    <font>
      <b/>
      <sz val="18"/>
      <name val="Times New Roman"/>
      <family val="1"/>
    </font>
    <font>
      <b/>
      <i/>
      <sz val="18"/>
      <name val="Times New Roman"/>
      <family val="1"/>
    </font>
    <font>
      <b/>
      <sz val="18"/>
      <color indexed="8"/>
      <name val="Times New Roman"/>
      <family val="1"/>
    </font>
    <font>
      <sz val="18"/>
      <color indexed="8"/>
      <name val="Times New Roman"/>
      <family val="1"/>
    </font>
    <font>
      <sz val="18"/>
      <color indexed="17"/>
      <name val="Times New Roman"/>
      <family val="1"/>
    </font>
    <font>
      <b/>
      <i/>
      <sz val="18"/>
      <color indexed="8"/>
      <name val="Times New Roman"/>
      <family val="1"/>
    </font>
    <font>
      <sz val="18"/>
      <color indexed="22"/>
      <name val="Times New Roman"/>
      <family val="1"/>
    </font>
    <font>
      <sz val="18"/>
      <name val="Times New Roman"/>
      <family val="1"/>
    </font>
    <font>
      <b/>
      <sz val="18"/>
      <color indexed="10"/>
      <name val="Times New Roman"/>
      <family val="1"/>
    </font>
    <font>
      <i/>
      <sz val="18"/>
      <color indexed="8"/>
      <name val="Times New Roman"/>
      <family val="1"/>
    </font>
    <font>
      <b/>
      <sz val="18"/>
      <color indexed="17"/>
      <name val="Times New Roman"/>
      <family val="1"/>
    </font>
    <font>
      <sz val="11"/>
      <color indexed="17"/>
      <name val="Calibri"/>
      <family val="2"/>
    </font>
    <font>
      <b/>
      <i/>
      <sz val="20"/>
      <color indexed="8"/>
      <name val="Calibri"/>
      <family val="2"/>
    </font>
    <font>
      <b/>
      <sz val="18"/>
      <color indexed="8"/>
      <name val="Calibri"/>
      <family val="2"/>
    </font>
    <font>
      <sz val="14"/>
      <color indexed="17"/>
      <name val="Calibri"/>
      <family val="2"/>
    </font>
    <font>
      <sz val="14"/>
      <color indexed="22"/>
      <name val="Calibri"/>
      <family val="2"/>
    </font>
    <font>
      <sz val="16"/>
      <color indexed="17"/>
      <name val="Calibri"/>
      <family val="2"/>
    </font>
    <font>
      <sz val="14"/>
      <name val="Calibri"/>
      <family val="2"/>
    </font>
    <font>
      <b/>
      <sz val="16"/>
      <color indexed="17"/>
      <name val="Calibri"/>
      <family val="2"/>
    </font>
    <font>
      <b/>
      <i/>
      <sz val="12"/>
      <color indexed="8"/>
      <name val="Calibri"/>
      <family val="2"/>
    </font>
    <font>
      <sz val="12"/>
      <name val="Calibri"/>
      <family val="2"/>
    </font>
    <font>
      <b/>
      <sz val="14"/>
      <name val="Calibri"/>
      <family val="2"/>
      <scheme val="minor"/>
    </font>
    <font>
      <sz val="10"/>
      <color theme="1"/>
      <name val="Calibri"/>
      <family val="2"/>
      <scheme val="minor"/>
    </font>
    <font>
      <b/>
      <sz val="10"/>
      <color theme="1"/>
      <name val="Calibri"/>
      <family val="2"/>
      <scheme val="minor"/>
    </font>
    <font>
      <b/>
      <sz val="10"/>
      <color indexed="8"/>
      <name val="Calibri"/>
      <family val="2"/>
    </font>
    <font>
      <i/>
      <sz val="12"/>
      <color indexed="8"/>
      <name val="Calibri"/>
      <family val="2"/>
    </font>
    <font>
      <sz val="14"/>
      <color theme="0" tint="-0.34998626667073579"/>
      <name val="Calibri"/>
      <family val="2"/>
      <scheme val="minor"/>
    </font>
    <font>
      <b/>
      <i/>
      <sz val="14"/>
      <name val="Calibri"/>
      <family val="2"/>
      <scheme val="minor"/>
    </font>
    <font>
      <b/>
      <i/>
      <sz val="14"/>
      <name val="Calibri"/>
      <family val="2"/>
    </font>
    <font>
      <sz val="11"/>
      <color rgb="FF1F497D"/>
      <name val="Calibri"/>
      <family val="2"/>
      <scheme val="minor"/>
    </font>
  </fonts>
  <fills count="33">
    <fill>
      <patternFill patternType="none"/>
    </fill>
    <fill>
      <patternFill patternType="gray125"/>
    </fill>
    <fill>
      <patternFill patternType="solid">
        <fgColor rgb="FFFFFFFF"/>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6" tint="0.59996337778862885"/>
        <bgColor indexed="64"/>
      </patternFill>
    </fill>
    <fill>
      <patternFill patternType="solid">
        <fgColor theme="4" tint="-0.2499465926084170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indexed="26"/>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theme="8" tint="0.39997558519241921"/>
        <bgColor indexed="64"/>
      </patternFill>
    </fill>
    <fill>
      <patternFill patternType="solid">
        <fgColor rgb="FFC6EFCE"/>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8"/>
        <bgColor indexed="64"/>
      </patternFill>
    </fill>
    <fill>
      <patternFill patternType="solid">
        <fgColor indexed="55"/>
        <bgColor indexed="64"/>
      </patternFill>
    </fill>
    <fill>
      <patternFill patternType="solid">
        <fgColor indexed="31"/>
        <bgColor indexed="64"/>
      </patternFill>
    </fill>
    <fill>
      <patternFill patternType="solid">
        <fgColor indexed="46"/>
        <bgColor indexed="64"/>
      </patternFill>
    </fill>
    <fill>
      <patternFill patternType="solid">
        <fgColor indexed="47"/>
        <bgColor indexed="64"/>
      </patternFill>
    </fill>
    <fill>
      <patternFill patternType="solid">
        <fgColor rgb="FF92D050"/>
        <bgColor indexed="64"/>
      </patternFill>
    </fill>
    <fill>
      <patternFill patternType="solid">
        <fgColor rgb="FFFFC000"/>
        <bgColor indexed="64"/>
      </patternFill>
    </fill>
    <fill>
      <patternFill patternType="solid">
        <fgColor theme="5" tint="0.59999389629810485"/>
        <bgColor indexed="64"/>
      </patternFill>
    </fill>
  </fills>
  <borders count="7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style="medium">
        <color indexed="64"/>
      </left>
      <right/>
      <top style="thick">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9" fontId="1" fillId="0" borderId="0" applyFont="0" applyFill="0" applyBorder="0" applyAlignment="0" applyProtection="0"/>
    <xf numFmtId="0" fontId="4" fillId="0" borderId="0"/>
    <xf numFmtId="43" fontId="1" fillId="0" borderId="0" applyFont="0" applyFill="0" applyBorder="0" applyAlignment="0" applyProtection="0"/>
    <xf numFmtId="0" fontId="28" fillId="18" borderId="0" applyNumberFormat="0" applyBorder="0" applyAlignment="0" applyProtection="0"/>
  </cellStyleXfs>
  <cellXfs count="653">
    <xf numFmtId="0" fontId="0" fillId="0" borderId="0" xfId="0"/>
    <xf numFmtId="0" fontId="2" fillId="0" borderId="0" xfId="0" applyFont="1"/>
    <xf numFmtId="1" fontId="2" fillId="0" borderId="0" xfId="0" applyNumberFormat="1" applyFont="1"/>
    <xf numFmtId="0" fontId="2" fillId="0" borderId="0" xfId="0" applyFont="1" applyFill="1" applyBorder="1"/>
    <xf numFmtId="0" fontId="6" fillId="10" borderId="2" xfId="2" quotePrefix="1" applyNumberFormat="1" applyFont="1" applyFill="1" applyBorder="1"/>
    <xf numFmtId="3" fontId="2" fillId="0" borderId="2" xfId="0" applyNumberFormat="1" applyFont="1" applyBorder="1" applyAlignment="1" applyProtection="1">
      <alignment horizontal="right"/>
      <protection locked="0"/>
    </xf>
    <xf numFmtId="3" fontId="2" fillId="0" borderId="0" xfId="0" applyNumberFormat="1" applyFont="1"/>
    <xf numFmtId="0" fontId="6" fillId="10" borderId="2" xfId="2" applyNumberFormat="1" applyFont="1" applyFill="1" applyBorder="1"/>
    <xf numFmtId="0" fontId="3" fillId="0" borderId="2" xfId="2" applyFont="1" applyFill="1" applyBorder="1" applyAlignment="1" applyProtection="1">
      <alignment horizontal="center"/>
      <protection locked="0"/>
    </xf>
    <xf numFmtId="0" fontId="2" fillId="0" borderId="0" xfId="0" applyFont="1" applyAlignment="1">
      <alignment horizontal="center"/>
    </xf>
    <xf numFmtId="3" fontId="2" fillId="0" borderId="0" xfId="0" applyNumberFormat="1" applyFont="1" applyAlignment="1">
      <alignment horizontal="center"/>
    </xf>
    <xf numFmtId="0" fontId="2" fillId="0" borderId="0" xfId="0" applyFont="1" applyBorder="1"/>
    <xf numFmtId="0" fontId="11" fillId="8" borderId="0" xfId="0" applyFont="1" applyFill="1" applyAlignment="1">
      <alignment horizontal="left" indent="1"/>
    </xf>
    <xf numFmtId="0" fontId="17" fillId="16" borderId="0" xfId="0" applyFont="1" applyFill="1" applyAlignment="1">
      <alignment horizontal="left" indent="1"/>
    </xf>
    <xf numFmtId="3" fontId="2" fillId="0" borderId="2" xfId="0" applyNumberFormat="1" applyFont="1" applyBorder="1" applyAlignment="1" applyProtection="1">
      <alignment horizontal="right"/>
    </xf>
    <xf numFmtId="1" fontId="2" fillId="0" borderId="2" xfId="1" applyNumberFormat="1" applyFont="1" applyBorder="1" applyProtection="1"/>
    <xf numFmtId="3" fontId="6" fillId="2" borderId="2" xfId="0" applyNumberFormat="1" applyFont="1" applyFill="1" applyBorder="1" applyAlignment="1" applyProtection="1">
      <alignment horizontal="right" wrapText="1"/>
    </xf>
    <xf numFmtId="1" fontId="6" fillId="2" borderId="2" xfId="0" applyNumberFormat="1" applyFont="1" applyFill="1" applyBorder="1" applyAlignment="1" applyProtection="1">
      <alignment horizontal="right" wrapText="1"/>
    </xf>
    <xf numFmtId="0" fontId="2" fillId="0" borderId="2" xfId="0" applyFont="1" applyFill="1" applyBorder="1" applyProtection="1"/>
    <xf numFmtId="0" fontId="2" fillId="0" borderId="2" xfId="0" applyFont="1" applyBorder="1" applyProtection="1"/>
    <xf numFmtId="3" fontId="2" fillId="0" borderId="2" xfId="0" applyNumberFormat="1" applyFont="1" applyBorder="1" applyProtection="1"/>
    <xf numFmtId="0" fontId="14" fillId="8" borderId="0" xfId="0" applyFont="1" applyFill="1" applyAlignment="1">
      <alignment horizontal="left" wrapText="1" indent="1"/>
    </xf>
    <xf numFmtId="0" fontId="11" fillId="8" borderId="0" xfId="0" applyFont="1" applyFill="1" applyAlignment="1">
      <alignment horizontal="left" wrapText="1" indent="1"/>
    </xf>
    <xf numFmtId="0" fontId="18" fillId="8" borderId="0" xfId="0" applyFont="1" applyFill="1" applyAlignment="1">
      <alignment horizontal="left" wrapText="1" indent="1"/>
    </xf>
    <xf numFmtId="0" fontId="17" fillId="16" borderId="0" xfId="0" applyFont="1" applyFill="1" applyAlignment="1">
      <alignment horizontal="left" wrapText="1" indent="1"/>
    </xf>
    <xf numFmtId="0" fontId="15" fillId="16" borderId="0" xfId="0" applyFont="1" applyFill="1" applyAlignment="1">
      <alignment horizontal="left" wrapText="1" indent="1"/>
    </xf>
    <xf numFmtId="0" fontId="0" fillId="0" borderId="0" xfId="0" applyFont="1" applyAlignment="1">
      <alignment horizontal="left" indent="1"/>
    </xf>
    <xf numFmtId="0" fontId="8" fillId="0" borderId="0" xfId="0" applyFont="1" applyAlignment="1">
      <alignment horizontal="left" indent="1"/>
    </xf>
    <xf numFmtId="0" fontId="9" fillId="0" borderId="0" xfId="0" applyFont="1" applyAlignment="1">
      <alignment horizontal="left" vertical="center" indent="1"/>
    </xf>
    <xf numFmtId="0" fontId="11" fillId="0" borderId="0" xfId="0" applyFont="1" applyAlignment="1">
      <alignment horizontal="left" indent="1"/>
    </xf>
    <xf numFmtId="0" fontId="13" fillId="19" borderId="13" xfId="0" applyFont="1" applyFill="1" applyBorder="1" applyAlignment="1">
      <alignment horizontal="left" wrapText="1" indent="1"/>
    </xf>
    <xf numFmtId="0" fontId="28" fillId="19" borderId="31" xfId="4" applyNumberFormat="1" applyFont="1" applyFill="1" applyBorder="1" applyAlignment="1" applyProtection="1">
      <alignment horizontal="right" wrapText="1" indent="3"/>
    </xf>
    <xf numFmtId="0" fontId="28" fillId="19" borderId="32" xfId="4" applyNumberFormat="1" applyFont="1" applyFill="1" applyBorder="1" applyAlignment="1" applyProtection="1">
      <alignment horizontal="right" wrapText="1" indent="3"/>
    </xf>
    <xf numFmtId="0" fontId="28" fillId="19" borderId="26" xfId="4" applyNumberFormat="1" applyFont="1" applyFill="1" applyBorder="1" applyAlignment="1" applyProtection="1">
      <alignment horizontal="right" wrapText="1" indent="3"/>
    </xf>
    <xf numFmtId="0" fontId="28" fillId="19" borderId="33" xfId="4" applyNumberFormat="1" applyFont="1" applyFill="1" applyBorder="1" applyAlignment="1" applyProtection="1">
      <alignment horizontal="right" wrapText="1" indent="3"/>
    </xf>
    <xf numFmtId="0" fontId="28" fillId="19" borderId="25" xfId="4" applyNumberFormat="1" applyFont="1" applyFill="1" applyBorder="1" applyAlignment="1" applyProtection="1">
      <alignment horizontal="right" wrapText="1" indent="3"/>
    </xf>
    <xf numFmtId="0" fontId="31" fillId="19" borderId="34" xfId="3" applyNumberFormat="1" applyFont="1" applyFill="1" applyBorder="1" applyAlignment="1" applyProtection="1">
      <alignment horizontal="right" wrapText="1" indent="3"/>
    </xf>
    <xf numFmtId="0" fontId="0" fillId="0" borderId="0" xfId="0" applyFont="1" applyAlignment="1" applyProtection="1">
      <alignment horizontal="left" indent="1"/>
    </xf>
    <xf numFmtId="0" fontId="0" fillId="0" borderId="31" xfId="0" applyFont="1" applyBorder="1" applyAlignment="1">
      <alignment horizontal="left" indent="1"/>
    </xf>
    <xf numFmtId="0" fontId="33" fillId="0" borderId="0" xfId="0" applyFont="1" applyBorder="1" applyAlignment="1" applyProtection="1">
      <alignment horizontal="left" wrapText="1" indent="1"/>
    </xf>
    <xf numFmtId="0" fontId="31" fillId="20" borderId="11" xfId="0" applyFont="1" applyFill="1" applyBorder="1" applyAlignment="1">
      <alignment horizontal="left" indent="1"/>
    </xf>
    <xf numFmtId="0" fontId="31" fillId="20" borderId="39" xfId="0" applyFont="1" applyFill="1" applyBorder="1" applyAlignment="1">
      <alignment horizontal="left" wrapText="1" indent="1"/>
    </xf>
    <xf numFmtId="0" fontId="31" fillId="20" borderId="12" xfId="0" applyFont="1" applyFill="1" applyBorder="1" applyAlignment="1">
      <alignment horizontal="left" wrapText="1" indent="1"/>
    </xf>
    <xf numFmtId="0" fontId="0" fillId="0" borderId="0" xfId="0" applyFont="1" applyBorder="1" applyAlignment="1" applyProtection="1">
      <alignment horizontal="left" indent="1"/>
    </xf>
    <xf numFmtId="0" fontId="31" fillId="8" borderId="28" xfId="0" applyFont="1" applyFill="1" applyBorder="1" applyAlignment="1">
      <alignment horizontal="left" wrapText="1" indent="1"/>
    </xf>
    <xf numFmtId="0" fontId="0" fillId="0" borderId="0" xfId="0" applyFont="1" applyBorder="1" applyAlignment="1">
      <alignment horizontal="left" indent="1"/>
    </xf>
    <xf numFmtId="0" fontId="31" fillId="8" borderId="19" xfId="0" applyFont="1" applyFill="1" applyBorder="1" applyAlignment="1">
      <alignment horizontal="left" indent="4"/>
    </xf>
    <xf numFmtId="0" fontId="31" fillId="8" borderId="17" xfId="0" applyFont="1" applyFill="1" applyBorder="1" applyAlignment="1">
      <alignment horizontal="left" indent="4"/>
    </xf>
    <xf numFmtId="0" fontId="31" fillId="0" borderId="18" xfId="3" applyNumberFormat="1" applyFont="1" applyBorder="1" applyAlignment="1" applyProtection="1">
      <alignment horizontal="right" indent="3"/>
      <protection locked="0"/>
    </xf>
    <xf numFmtId="0" fontId="31" fillId="0" borderId="0" xfId="0" applyFont="1" applyBorder="1" applyAlignment="1">
      <alignment horizontal="left" indent="1"/>
    </xf>
    <xf numFmtId="0" fontId="31" fillId="8" borderId="3" xfId="0" applyFont="1" applyFill="1" applyBorder="1" applyAlignment="1">
      <alignment horizontal="left" indent="4"/>
    </xf>
    <xf numFmtId="0" fontId="35" fillId="0" borderId="18" xfId="3" applyNumberFormat="1" applyFont="1" applyFill="1" applyBorder="1" applyAlignment="1" applyProtection="1">
      <alignment horizontal="right" indent="3"/>
      <protection locked="0"/>
    </xf>
    <xf numFmtId="0" fontId="13" fillId="0" borderId="0" xfId="0" applyFont="1" applyFill="1" applyBorder="1" applyAlignment="1">
      <alignment horizontal="left" wrapText="1" indent="1"/>
    </xf>
    <xf numFmtId="0" fontId="13" fillId="19" borderId="41" xfId="0" applyFont="1" applyFill="1" applyBorder="1" applyAlignment="1">
      <alignment horizontal="left" wrapText="1" indent="1"/>
    </xf>
    <xf numFmtId="0" fontId="28" fillId="19" borderId="42" xfId="4" applyNumberFormat="1" applyFont="1" applyFill="1" applyBorder="1" applyAlignment="1" applyProtection="1">
      <alignment horizontal="right" wrapText="1" indent="3"/>
    </xf>
    <xf numFmtId="0" fontId="28" fillId="19" borderId="43" xfId="4" applyNumberFormat="1" applyFont="1" applyFill="1" applyBorder="1" applyAlignment="1" applyProtection="1">
      <alignment horizontal="right" wrapText="1" indent="3"/>
    </xf>
    <xf numFmtId="0" fontId="31" fillId="21" borderId="5" xfId="0" applyFont="1" applyFill="1" applyBorder="1" applyAlignment="1">
      <alignment horizontal="left" indent="1"/>
    </xf>
    <xf numFmtId="0" fontId="31" fillId="21" borderId="6" xfId="0" applyFont="1" applyFill="1" applyBorder="1" applyAlignment="1">
      <alignment horizontal="left" indent="1"/>
    </xf>
    <xf numFmtId="0" fontId="35" fillId="21" borderId="6" xfId="0" applyFont="1" applyFill="1" applyBorder="1" applyAlignment="1">
      <alignment horizontal="left" indent="1"/>
    </xf>
    <xf numFmtId="0" fontId="35" fillId="21" borderId="7" xfId="0" applyFont="1" applyFill="1" applyBorder="1" applyAlignment="1">
      <alignment horizontal="left" indent="1"/>
    </xf>
    <xf numFmtId="0" fontId="0" fillId="0" borderId="0" xfId="0" applyFont="1" applyAlignment="1">
      <alignment horizontal="left" wrapText="1"/>
    </xf>
    <xf numFmtId="0" fontId="31" fillId="21" borderId="8" xfId="0" applyFont="1" applyFill="1" applyBorder="1" applyAlignment="1">
      <alignment horizontal="left" wrapText="1"/>
    </xf>
    <xf numFmtId="0" fontId="31" fillId="8" borderId="2" xfId="0" applyFont="1" applyFill="1" applyBorder="1" applyAlignment="1">
      <alignment horizontal="left" vertical="center" wrapText="1"/>
    </xf>
    <xf numFmtId="0" fontId="31" fillId="8" borderId="17" xfId="0" applyFont="1" applyFill="1" applyBorder="1" applyAlignment="1">
      <alignment horizontal="center" vertical="center" wrapText="1"/>
    </xf>
    <xf numFmtId="0" fontId="31" fillId="8" borderId="3" xfId="0" applyFont="1" applyFill="1" applyBorder="1" applyAlignment="1">
      <alignment horizontal="center" vertical="center" wrapText="1"/>
    </xf>
    <xf numFmtId="0" fontId="31" fillId="8" borderId="4" xfId="0" applyFont="1" applyFill="1" applyBorder="1" applyAlignment="1">
      <alignment horizontal="center" vertical="center" wrapText="1"/>
    </xf>
    <xf numFmtId="0" fontId="35" fillId="21" borderId="24" xfId="0" applyFont="1" applyFill="1" applyBorder="1" applyAlignment="1">
      <alignment horizontal="left" indent="1"/>
    </xf>
    <xf numFmtId="0" fontId="0" fillId="0" borderId="0" xfId="0" applyFont="1" applyAlignment="1" applyProtection="1">
      <alignment horizontal="left" wrapText="1"/>
    </xf>
    <xf numFmtId="0" fontId="31" fillId="12" borderId="45" xfId="0" applyFont="1" applyFill="1" applyBorder="1" applyAlignment="1">
      <alignment horizontal="left" wrapText="1" indent="1"/>
    </xf>
    <xf numFmtId="0" fontId="12" fillId="0" borderId="46" xfId="0" applyFont="1" applyBorder="1" applyAlignment="1" applyProtection="1">
      <alignment horizontal="center" vertical="center" wrapText="1"/>
      <protection locked="0"/>
    </xf>
    <xf numFmtId="0" fontId="36" fillId="22" borderId="47" xfId="4" applyNumberFormat="1" applyFont="1" applyFill="1" applyBorder="1" applyAlignment="1" applyProtection="1">
      <alignment horizontal="center" vertical="center" wrapText="1"/>
      <protection locked="0"/>
    </xf>
    <xf numFmtId="0" fontId="36" fillId="23" borderId="46" xfId="4" applyNumberFormat="1" applyFont="1" applyFill="1" applyBorder="1" applyAlignment="1" applyProtection="1">
      <alignment horizontal="center" vertical="center" wrapText="1"/>
      <protection locked="0"/>
    </xf>
    <xf numFmtId="0" fontId="36" fillId="24" borderId="47" xfId="4" applyNumberFormat="1" applyFont="1" applyFill="1" applyBorder="1" applyAlignment="1" applyProtection="1">
      <alignment horizontal="center" vertical="center" wrapText="1"/>
      <protection locked="0"/>
    </xf>
    <xf numFmtId="0" fontId="36" fillId="24" borderId="46" xfId="4" applyNumberFormat="1" applyFont="1" applyFill="1" applyBorder="1" applyAlignment="1" applyProtection="1">
      <alignment horizontal="center" vertical="center" wrapText="1"/>
      <protection locked="0"/>
    </xf>
    <xf numFmtId="0" fontId="31" fillId="8" borderId="18" xfId="0" applyFont="1" applyFill="1" applyBorder="1" applyAlignment="1">
      <alignment horizontal="center" vertical="center" wrapText="1"/>
    </xf>
    <xf numFmtId="0" fontId="35" fillId="0" borderId="48" xfId="0" applyFont="1" applyBorder="1" applyAlignment="1">
      <alignment horizontal="left" wrapText="1" indent="1"/>
    </xf>
    <xf numFmtId="0" fontId="12" fillId="0" borderId="49" xfId="0" applyFont="1" applyBorder="1" applyAlignment="1" applyProtection="1">
      <alignment horizontal="center" wrapText="1"/>
      <protection locked="0"/>
    </xf>
    <xf numFmtId="0" fontId="38" fillId="21" borderId="4" xfId="0" applyFont="1" applyFill="1" applyBorder="1" applyAlignment="1" applyProtection="1">
      <alignment horizontal="center" vertical="center" wrapText="1"/>
    </xf>
    <xf numFmtId="0" fontId="39" fillId="18" borderId="18" xfId="4" applyNumberFormat="1" applyFont="1" applyBorder="1" applyAlignment="1" applyProtection="1">
      <alignment horizontal="center" vertical="center" wrapText="1"/>
    </xf>
    <xf numFmtId="0" fontId="35" fillId="0" borderId="14" xfId="0" applyFont="1" applyBorder="1" applyAlignment="1">
      <alignment horizontal="left" wrapText="1" indent="1"/>
    </xf>
    <xf numFmtId="0" fontId="38" fillId="21" borderId="2" xfId="0" applyFont="1" applyFill="1" applyBorder="1" applyAlignment="1" applyProtection="1">
      <alignment horizontal="center" vertical="center" wrapText="1"/>
    </xf>
    <xf numFmtId="0" fontId="35" fillId="0" borderId="50" xfId="0" applyFont="1" applyBorder="1" applyAlignment="1">
      <alignment horizontal="left" wrapText="1" indent="1"/>
    </xf>
    <xf numFmtId="0" fontId="12" fillId="0" borderId="51" xfId="0" applyFont="1" applyBorder="1" applyAlignment="1" applyProtection="1">
      <alignment horizontal="center" wrapText="1"/>
      <protection locked="0"/>
    </xf>
    <xf numFmtId="0" fontId="38" fillId="21" borderId="47" xfId="0" applyFont="1" applyFill="1" applyBorder="1" applyAlignment="1" applyProtection="1">
      <alignment horizontal="center" vertical="center" wrapText="1"/>
    </xf>
    <xf numFmtId="0" fontId="39" fillId="18" borderId="52" xfId="4" applyNumberFormat="1" applyFont="1" applyBorder="1" applyAlignment="1" applyProtection="1">
      <alignment horizontal="center" vertical="center" wrapText="1"/>
    </xf>
    <xf numFmtId="0" fontId="40" fillId="0" borderId="53" xfId="0" applyFont="1" applyBorder="1" applyAlignment="1">
      <alignment horizontal="left" wrapText="1" indent="1"/>
    </xf>
    <xf numFmtId="0" fontId="35" fillId="21" borderId="54" xfId="0" applyFont="1" applyFill="1" applyBorder="1" applyAlignment="1" applyProtection="1">
      <alignment horizontal="center" wrapText="1"/>
    </xf>
    <xf numFmtId="0" fontId="39" fillId="18" borderId="55" xfId="4" applyFont="1" applyBorder="1" applyAlignment="1">
      <alignment horizontal="center" wrapText="1"/>
    </xf>
    <xf numFmtId="0" fontId="31" fillId="19" borderId="29" xfId="3" applyNumberFormat="1" applyFont="1" applyFill="1" applyBorder="1" applyAlignment="1" applyProtection="1">
      <alignment horizontal="right" wrapText="1" indent="3"/>
    </xf>
    <xf numFmtId="0" fontId="13" fillId="0" borderId="28" xfId="0" applyFont="1" applyBorder="1" applyAlignment="1">
      <alignment horizontal="left" indent="1"/>
    </xf>
    <xf numFmtId="1" fontId="35" fillId="0" borderId="3" xfId="3" applyNumberFormat="1" applyFont="1" applyFill="1" applyBorder="1" applyAlignment="1" applyProtection="1">
      <alignment horizontal="right" indent="3"/>
      <protection locked="0"/>
    </xf>
    <xf numFmtId="0" fontId="13" fillId="0" borderId="17" xfId="0" applyFont="1" applyBorder="1" applyAlignment="1">
      <alignment horizontal="left" indent="1"/>
    </xf>
    <xf numFmtId="1" fontId="35" fillId="22" borderId="18" xfId="3" applyNumberFormat="1" applyFont="1" applyFill="1" applyBorder="1" applyAlignment="1" applyProtection="1">
      <alignment horizontal="right" indent="3"/>
    </xf>
    <xf numFmtId="0" fontId="13" fillId="0" borderId="28" xfId="0" applyFont="1" applyBorder="1" applyAlignment="1">
      <alignment horizontal="left" wrapText="1" indent="1"/>
    </xf>
    <xf numFmtId="0" fontId="35" fillId="0" borderId="3" xfId="3" applyNumberFormat="1" applyFont="1" applyFill="1" applyBorder="1" applyAlignment="1" applyProtection="1">
      <alignment horizontal="right" indent="3"/>
      <protection locked="0"/>
    </xf>
    <xf numFmtId="0" fontId="13" fillId="23" borderId="17" xfId="0" applyFont="1" applyFill="1" applyBorder="1" applyAlignment="1">
      <alignment horizontal="left" indent="1"/>
    </xf>
    <xf numFmtId="0" fontId="35" fillId="23" borderId="18" xfId="3" applyNumberFormat="1" applyFont="1" applyFill="1" applyBorder="1" applyAlignment="1" applyProtection="1">
      <alignment horizontal="right" indent="3"/>
    </xf>
    <xf numFmtId="0" fontId="31" fillId="0" borderId="0" xfId="0" applyFont="1" applyFill="1" applyBorder="1" applyAlignment="1" applyProtection="1">
      <alignment horizontal="left" indent="1"/>
    </xf>
    <xf numFmtId="0" fontId="35" fillId="24" borderId="18" xfId="3" applyNumberFormat="1" applyFont="1" applyFill="1" applyBorder="1" applyAlignment="1" applyProtection="1">
      <alignment horizontal="right" indent="3"/>
    </xf>
    <xf numFmtId="0" fontId="13" fillId="23" borderId="28" xfId="0" applyFont="1" applyFill="1" applyBorder="1" applyAlignment="1">
      <alignment horizontal="left" wrapText="1" indent="1"/>
    </xf>
    <xf numFmtId="1" fontId="35" fillId="23" borderId="3" xfId="3" applyNumberFormat="1" applyFont="1" applyFill="1" applyBorder="1" applyAlignment="1" applyProtection="1">
      <alignment horizontal="right" indent="3"/>
    </xf>
    <xf numFmtId="0" fontId="18" fillId="0" borderId="17" xfId="0" applyFont="1" applyBorder="1" applyAlignment="1">
      <alignment horizontal="left" indent="1"/>
    </xf>
    <xf numFmtId="1" fontId="45" fillId="18" borderId="18" xfId="4" applyNumberFormat="1" applyFont="1" applyBorder="1" applyAlignment="1" applyProtection="1">
      <alignment horizontal="right" indent="3"/>
    </xf>
    <xf numFmtId="0" fontId="18" fillId="0" borderId="28" xfId="0" applyFont="1" applyBorder="1" applyAlignment="1">
      <alignment horizontal="left" wrapText="1" indent="1"/>
    </xf>
    <xf numFmtId="1" fontId="45" fillId="18" borderId="2" xfId="4" applyNumberFormat="1" applyFont="1" applyBorder="1" applyAlignment="1" applyProtection="1">
      <alignment horizontal="right" indent="3"/>
    </xf>
    <xf numFmtId="0" fontId="31" fillId="21" borderId="27" xfId="0" applyFont="1" applyFill="1" applyBorder="1" applyAlignment="1" applyProtection="1">
      <alignment horizontal="left" indent="1"/>
    </xf>
    <xf numFmtId="0" fontId="31" fillId="21" borderId="1" xfId="0" applyFont="1" applyFill="1" applyBorder="1" applyAlignment="1" applyProtection="1">
      <alignment horizontal="left" indent="1"/>
    </xf>
    <xf numFmtId="0" fontId="0" fillId="21" borderId="38" xfId="0" applyFont="1" applyFill="1" applyBorder="1" applyAlignment="1">
      <alignment horizontal="left" indent="1"/>
    </xf>
    <xf numFmtId="0" fontId="18" fillId="21" borderId="56" xfId="0" applyFont="1" applyFill="1" applyBorder="1" applyAlignment="1" applyProtection="1">
      <alignment vertical="top" wrapText="1"/>
    </xf>
    <xf numFmtId="0" fontId="18" fillId="21" borderId="57" xfId="0" applyFont="1" applyFill="1" applyBorder="1" applyAlignment="1" applyProtection="1">
      <alignment vertical="top" wrapText="1"/>
    </xf>
    <xf numFmtId="0" fontId="35" fillId="0" borderId="0" xfId="3" applyNumberFormat="1" applyFont="1" applyFill="1" applyBorder="1" applyAlignment="1" applyProtection="1">
      <alignment horizontal="left" indent="1"/>
    </xf>
    <xf numFmtId="0" fontId="28" fillId="19" borderId="59" xfId="4" applyNumberFormat="1" applyFont="1" applyFill="1" applyBorder="1" applyAlignment="1" applyProtection="1">
      <alignment horizontal="right" wrapText="1" indent="3"/>
    </xf>
    <xf numFmtId="0" fontId="12" fillId="21" borderId="6" xfId="0" applyFont="1" applyFill="1" applyBorder="1" applyAlignment="1">
      <alignment horizontal="left" vertical="center" wrapText="1" indent="1"/>
    </xf>
    <xf numFmtId="0" fontId="0" fillId="21" borderId="6" xfId="0" applyFont="1" applyFill="1" applyBorder="1" applyAlignment="1">
      <alignment horizontal="left" indent="1"/>
    </xf>
    <xf numFmtId="0" fontId="0" fillId="21" borderId="7" xfId="0" applyFont="1" applyFill="1" applyBorder="1" applyAlignment="1">
      <alignment horizontal="left" indent="1"/>
    </xf>
    <xf numFmtId="0" fontId="0" fillId="21" borderId="0" xfId="0" applyFont="1" applyFill="1" applyBorder="1" applyAlignment="1">
      <alignment horizontal="left" indent="1"/>
    </xf>
    <xf numFmtId="0" fontId="12" fillId="21" borderId="24" xfId="0" applyFont="1" applyFill="1" applyBorder="1" applyAlignment="1">
      <alignment horizontal="left" indent="1"/>
    </xf>
    <xf numFmtId="0" fontId="12" fillId="0" borderId="28" xfId="0" applyFont="1" applyFill="1" applyBorder="1" applyAlignment="1">
      <alignment horizontal="left" wrapText="1" indent="1"/>
    </xf>
    <xf numFmtId="0" fontId="12" fillId="0" borderId="3" xfId="0" applyFont="1" applyFill="1" applyBorder="1" applyAlignment="1" applyProtection="1">
      <alignment horizontal="right" vertical="top" wrapText="1" indent="3"/>
      <protection locked="0"/>
    </xf>
    <xf numFmtId="0" fontId="12" fillId="0" borderId="60" xfId="0" applyFont="1" applyFill="1" applyBorder="1" applyAlignment="1">
      <alignment horizontal="left" wrapText="1" indent="1"/>
    </xf>
    <xf numFmtId="0" fontId="12" fillId="0" borderId="18" xfId="0" applyFont="1" applyBorder="1" applyAlignment="1" applyProtection="1">
      <alignment horizontal="right" indent="3"/>
      <protection locked="0"/>
    </xf>
    <xf numFmtId="0" fontId="0" fillId="21" borderId="24" xfId="0" applyFont="1" applyFill="1" applyBorder="1" applyAlignment="1">
      <alignment horizontal="left" indent="1"/>
    </xf>
    <xf numFmtId="0" fontId="8" fillId="0" borderId="62" xfId="0" applyFont="1" applyBorder="1" applyAlignment="1" applyProtection="1">
      <alignment horizontal="left" vertical="top" indent="1"/>
      <protection locked="0"/>
    </xf>
    <xf numFmtId="0" fontId="12" fillId="0" borderId="63" xfId="0" applyFont="1" applyFill="1" applyBorder="1" applyAlignment="1">
      <alignment horizontal="left" wrapText="1" indent="1"/>
    </xf>
    <xf numFmtId="0" fontId="12" fillId="0" borderId="64" xfId="0" applyFont="1" applyFill="1" applyBorder="1" applyAlignment="1" applyProtection="1">
      <alignment horizontal="right" vertical="top" wrapText="1" indent="3"/>
      <protection locked="0"/>
    </xf>
    <xf numFmtId="0" fontId="12" fillId="0" borderId="37" xfId="0" applyFont="1" applyFill="1" applyBorder="1" applyAlignment="1">
      <alignment horizontal="left" wrapText="1" indent="1"/>
    </xf>
    <xf numFmtId="0" fontId="35" fillId="0" borderId="65" xfId="0" applyFont="1" applyBorder="1" applyAlignment="1" applyProtection="1">
      <alignment horizontal="right" indent="3"/>
      <protection locked="0"/>
    </xf>
    <xf numFmtId="0" fontId="11" fillId="0" borderId="0" xfId="0" applyFont="1" applyBorder="1" applyAlignment="1" applyProtection="1">
      <alignment horizontal="left" wrapText="1" indent="1"/>
    </xf>
    <xf numFmtId="0" fontId="13" fillId="13" borderId="30" xfId="0" applyFont="1" applyFill="1" applyBorder="1" applyAlignment="1">
      <alignment horizontal="left" wrapText="1" indent="1"/>
    </xf>
    <xf numFmtId="0" fontId="0" fillId="21" borderId="67" xfId="0" applyFont="1" applyFill="1" applyBorder="1" applyAlignment="1">
      <alignment horizontal="left" indent="1"/>
    </xf>
    <xf numFmtId="0" fontId="13" fillId="13" borderId="20" xfId="0" applyFont="1" applyFill="1" applyBorder="1" applyAlignment="1">
      <alignment horizontal="left" wrapText="1" indent="1"/>
    </xf>
    <xf numFmtId="0" fontId="0" fillId="21" borderId="9" xfId="0" applyFont="1" applyFill="1" applyBorder="1" applyAlignment="1">
      <alignment horizontal="left" wrapText="1" indent="1"/>
    </xf>
    <xf numFmtId="0" fontId="0" fillId="21" borderId="9" xfId="0" applyFont="1" applyFill="1" applyBorder="1" applyAlignment="1">
      <alignment horizontal="left" indent="1"/>
    </xf>
    <xf numFmtId="0" fontId="0" fillId="21" borderId="10" xfId="0" applyFont="1" applyFill="1" applyBorder="1" applyAlignment="1">
      <alignment horizontal="left" indent="1"/>
    </xf>
    <xf numFmtId="0" fontId="11" fillId="8" borderId="0" xfId="0" applyFont="1" applyFill="1" applyAlignment="1">
      <alignment horizontal="left" vertical="center" indent="1"/>
    </xf>
    <xf numFmtId="0" fontId="11" fillId="8" borderId="0" xfId="0" applyFont="1" applyFill="1" applyAlignment="1">
      <alignment horizontal="left" vertical="center" wrapText="1" indent="1"/>
    </xf>
    <xf numFmtId="0" fontId="0" fillId="8" borderId="0" xfId="0" applyFont="1" applyFill="1" applyBorder="1" applyAlignment="1">
      <alignment horizontal="left" wrapText="1" indent="1"/>
    </xf>
    <xf numFmtId="0" fontId="46" fillId="8" borderId="0" xfId="0" applyFont="1" applyFill="1" applyAlignment="1">
      <alignment horizontal="left" wrapText="1" indent="1"/>
    </xf>
    <xf numFmtId="3" fontId="31" fillId="0" borderId="18" xfId="3" applyNumberFormat="1" applyFont="1" applyBorder="1" applyAlignment="1" applyProtection="1">
      <alignment horizontal="right" indent="3"/>
      <protection locked="0"/>
    </xf>
    <xf numFmtId="3" fontId="35" fillId="0" borderId="18" xfId="3" applyNumberFormat="1" applyFont="1" applyFill="1" applyBorder="1" applyAlignment="1" applyProtection="1">
      <alignment horizontal="right" indent="3"/>
      <protection locked="0"/>
    </xf>
    <xf numFmtId="3" fontId="12" fillId="0" borderId="64" xfId="0" applyNumberFormat="1" applyFont="1" applyFill="1" applyBorder="1" applyAlignment="1" applyProtection="1">
      <alignment horizontal="right" vertical="top" wrapText="1" indent="3"/>
      <protection locked="0"/>
    </xf>
    <xf numFmtId="3" fontId="12" fillId="0" borderId="46" xfId="0" applyNumberFormat="1" applyFont="1" applyBorder="1" applyAlignment="1" applyProtection="1">
      <alignment horizontal="center" vertical="center" wrapText="1"/>
      <protection locked="0"/>
    </xf>
    <xf numFmtId="3" fontId="36" fillId="22" borderId="47" xfId="4" applyNumberFormat="1" applyFont="1" applyFill="1" applyBorder="1" applyAlignment="1" applyProtection="1">
      <alignment horizontal="center" vertical="center" wrapText="1"/>
      <protection locked="0"/>
    </xf>
    <xf numFmtId="3" fontId="36" fillId="23" borderId="46" xfId="4" applyNumberFormat="1" applyFont="1" applyFill="1" applyBorder="1" applyAlignment="1" applyProtection="1">
      <alignment horizontal="center" vertical="center" wrapText="1"/>
      <protection locked="0"/>
    </xf>
    <xf numFmtId="0" fontId="31" fillId="0" borderId="18" xfId="3" applyNumberFormat="1" applyFont="1" applyFill="1" applyBorder="1" applyAlignment="1" applyProtection="1">
      <alignment horizontal="right" indent="3"/>
      <protection locked="0"/>
    </xf>
    <xf numFmtId="0" fontId="49" fillId="0" borderId="0" xfId="0" applyFont="1" applyAlignment="1">
      <alignment horizontal="left" indent="1"/>
    </xf>
    <xf numFmtId="0" fontId="16" fillId="0" borderId="0" xfId="0" applyFont="1" applyAlignment="1">
      <alignment horizontal="left" indent="1"/>
    </xf>
    <xf numFmtId="0" fontId="50" fillId="0" borderId="0" xfId="0" applyFont="1" applyAlignment="1">
      <alignment horizontal="left" vertical="center" indent="1"/>
    </xf>
    <xf numFmtId="0" fontId="52" fillId="0" borderId="0" xfId="0" applyFont="1" applyAlignment="1">
      <alignment horizontal="left" indent="1"/>
    </xf>
    <xf numFmtId="0" fontId="53" fillId="0" borderId="0" xfId="0" applyFont="1" applyAlignment="1">
      <alignment horizontal="left" indent="1"/>
    </xf>
    <xf numFmtId="0" fontId="52" fillId="25" borderId="13" xfId="0" applyFont="1" applyFill="1" applyBorder="1" applyAlignment="1">
      <alignment horizontal="left" wrapText="1" indent="1"/>
    </xf>
    <xf numFmtId="0" fontId="54" fillId="25" borderId="31" xfId="4" applyNumberFormat="1" applyFont="1" applyFill="1" applyBorder="1" applyAlignment="1" applyProtection="1">
      <alignment horizontal="right" wrapText="1" indent="3"/>
    </xf>
    <xf numFmtId="0" fontId="54" fillId="25" borderId="32" xfId="4" applyNumberFormat="1" applyFont="1" applyFill="1" applyBorder="1" applyAlignment="1" applyProtection="1">
      <alignment horizontal="right" wrapText="1" indent="3"/>
    </xf>
    <xf numFmtId="0" fontId="54" fillId="25" borderId="26" xfId="4" applyNumberFormat="1" applyFont="1" applyFill="1" applyBorder="1" applyAlignment="1" applyProtection="1">
      <alignment horizontal="right" wrapText="1" indent="3"/>
    </xf>
    <xf numFmtId="0" fontId="54" fillId="25" borderId="33" xfId="4" applyNumberFormat="1" applyFont="1" applyFill="1" applyBorder="1" applyAlignment="1" applyProtection="1">
      <alignment horizontal="right" wrapText="1" indent="3"/>
    </xf>
    <xf numFmtId="0" fontId="54" fillId="25" borderId="25" xfId="4" applyNumberFormat="1" applyFont="1" applyFill="1" applyBorder="1" applyAlignment="1" applyProtection="1">
      <alignment horizontal="right" wrapText="1" indent="3"/>
    </xf>
    <xf numFmtId="0" fontId="52" fillId="25" borderId="34" xfId="3" applyNumberFormat="1" applyFont="1" applyFill="1" applyBorder="1" applyAlignment="1" applyProtection="1">
      <alignment horizontal="right" wrapText="1" indent="3"/>
    </xf>
    <xf numFmtId="0" fontId="53" fillId="0" borderId="31" xfId="0" applyFont="1" applyBorder="1" applyAlignment="1">
      <alignment horizontal="left" indent="1"/>
    </xf>
    <xf numFmtId="0" fontId="53" fillId="0" borderId="0" xfId="0" applyFont="1"/>
    <xf numFmtId="0" fontId="52" fillId="0" borderId="0" xfId="0" applyFont="1" applyBorder="1" applyAlignment="1" applyProtection="1">
      <alignment horizontal="left" wrapText="1" indent="1"/>
    </xf>
    <xf numFmtId="0" fontId="52" fillId="16" borderId="11" xfId="0" applyFont="1" applyFill="1" applyBorder="1" applyAlignment="1">
      <alignment horizontal="left" indent="1"/>
    </xf>
    <xf numFmtId="0" fontId="52" fillId="16" borderId="39" xfId="0" applyFont="1" applyFill="1" applyBorder="1" applyAlignment="1">
      <alignment horizontal="left" wrapText="1" indent="1"/>
    </xf>
    <xf numFmtId="0" fontId="52" fillId="16" borderId="12" xfId="0" applyFont="1" applyFill="1" applyBorder="1" applyAlignment="1">
      <alignment horizontal="left" wrapText="1" indent="1"/>
    </xf>
    <xf numFmtId="0" fontId="52" fillId="16" borderId="28" xfId="0" applyFont="1" applyFill="1" applyBorder="1" applyAlignment="1">
      <alignment horizontal="left" wrapText="1" indent="1"/>
    </xf>
    <xf numFmtId="0" fontId="53" fillId="0" borderId="0" xfId="0" applyFont="1" applyBorder="1" applyAlignment="1">
      <alignment horizontal="left" indent="1"/>
    </xf>
    <xf numFmtId="0" fontId="52" fillId="16" borderId="19" xfId="0" applyFont="1" applyFill="1" applyBorder="1" applyAlignment="1">
      <alignment horizontal="left" indent="4"/>
    </xf>
    <xf numFmtId="0" fontId="52" fillId="16" borderId="17" xfId="0" applyFont="1" applyFill="1" applyBorder="1" applyAlignment="1">
      <alignment horizontal="left" indent="4"/>
    </xf>
    <xf numFmtId="0" fontId="52" fillId="0" borderId="18" xfId="3" applyNumberFormat="1" applyFont="1" applyBorder="1" applyAlignment="1" applyProtection="1">
      <alignment horizontal="right" indent="3"/>
      <protection locked="0"/>
    </xf>
    <xf numFmtId="0" fontId="52" fillId="0" borderId="0" xfId="0" applyFont="1" applyBorder="1" applyAlignment="1">
      <alignment horizontal="left" indent="1"/>
    </xf>
    <xf numFmtId="0" fontId="52" fillId="16" borderId="3" xfId="0" applyFont="1" applyFill="1" applyBorder="1" applyAlignment="1">
      <alignment horizontal="left" indent="4"/>
    </xf>
    <xf numFmtId="0" fontId="53" fillId="0" borderId="18" xfId="3" applyNumberFormat="1" applyFont="1" applyFill="1" applyBorder="1" applyAlignment="1" applyProtection="1">
      <alignment horizontal="right" indent="3"/>
      <protection locked="0"/>
    </xf>
    <xf numFmtId="0" fontId="15" fillId="0" borderId="0" xfId="0" applyFont="1" applyFill="1" applyBorder="1" applyAlignment="1">
      <alignment horizontal="left" wrapText="1" indent="1"/>
    </xf>
    <xf numFmtId="0" fontId="52" fillId="25" borderId="41" xfId="0" applyFont="1" applyFill="1" applyBorder="1" applyAlignment="1">
      <alignment horizontal="left" wrapText="1" indent="1"/>
    </xf>
    <xf numFmtId="0" fontId="54" fillId="25" borderId="42" xfId="4" applyNumberFormat="1" applyFont="1" applyFill="1" applyBorder="1" applyAlignment="1" applyProtection="1">
      <alignment horizontal="right" wrapText="1" indent="3"/>
    </xf>
    <xf numFmtId="0" fontId="54" fillId="25" borderId="43" xfId="4" applyNumberFormat="1" applyFont="1" applyFill="1" applyBorder="1" applyAlignment="1" applyProtection="1">
      <alignment horizontal="right" wrapText="1" indent="3"/>
    </xf>
    <xf numFmtId="0" fontId="52" fillId="26" borderId="5" xfId="0" applyFont="1" applyFill="1" applyBorder="1" applyAlignment="1">
      <alignment horizontal="left" indent="1"/>
    </xf>
    <xf numFmtId="0" fontId="52" fillId="26" borderId="6" xfId="0" applyFont="1" applyFill="1" applyBorder="1" applyAlignment="1">
      <alignment horizontal="left" indent="1"/>
    </xf>
    <xf numFmtId="0" fontId="53" fillId="26" borderId="6" xfId="0" applyFont="1" applyFill="1" applyBorder="1" applyAlignment="1">
      <alignment horizontal="left" indent="1"/>
    </xf>
    <xf numFmtId="0" fontId="53" fillId="26" borderId="7" xfId="0" applyFont="1" applyFill="1" applyBorder="1" applyAlignment="1">
      <alignment horizontal="left" indent="1"/>
    </xf>
    <xf numFmtId="0" fontId="53" fillId="0" borderId="0" xfId="0" applyFont="1" applyAlignment="1">
      <alignment horizontal="left" wrapText="1"/>
    </xf>
    <xf numFmtId="0" fontId="52" fillId="26" borderId="8" xfId="0" applyFont="1" applyFill="1" applyBorder="1" applyAlignment="1">
      <alignment horizontal="left" wrapText="1"/>
    </xf>
    <xf numFmtId="0" fontId="52" fillId="16" borderId="2" xfId="0" applyFont="1" applyFill="1" applyBorder="1" applyAlignment="1">
      <alignment horizontal="left" vertical="center" wrapText="1"/>
    </xf>
    <xf numFmtId="0" fontId="52" fillId="16" borderId="17" xfId="0" applyFont="1" applyFill="1" applyBorder="1" applyAlignment="1">
      <alignment horizontal="center" vertical="center" wrapText="1"/>
    </xf>
    <xf numFmtId="0" fontId="52" fillId="16" borderId="3" xfId="0" applyFont="1" applyFill="1" applyBorder="1" applyAlignment="1">
      <alignment horizontal="center" vertical="center" wrapText="1"/>
    </xf>
    <xf numFmtId="0" fontId="52" fillId="16" borderId="4" xfId="0" applyFont="1" applyFill="1" applyBorder="1" applyAlignment="1">
      <alignment horizontal="center" vertical="center" wrapText="1"/>
    </xf>
    <xf numFmtId="0" fontId="53" fillId="26" borderId="24" xfId="0" applyFont="1" applyFill="1" applyBorder="1" applyAlignment="1">
      <alignment horizontal="left" indent="1"/>
    </xf>
    <xf numFmtId="0" fontId="52" fillId="14" borderId="45" xfId="0" applyFont="1" applyFill="1" applyBorder="1" applyAlignment="1">
      <alignment horizontal="left" wrapText="1" indent="1"/>
    </xf>
    <xf numFmtId="0" fontId="53" fillId="0" borderId="46" xfId="0" applyFont="1" applyBorder="1" applyAlignment="1" applyProtection="1">
      <alignment horizontal="center" vertical="center" wrapText="1"/>
      <protection locked="0"/>
    </xf>
    <xf numFmtId="0" fontId="54" fillId="27" borderId="47" xfId="4" applyNumberFormat="1" applyFont="1" applyFill="1" applyBorder="1" applyAlignment="1" applyProtection="1">
      <alignment horizontal="center" vertical="center" wrapText="1"/>
      <protection locked="0"/>
    </xf>
    <xf numFmtId="0" fontId="54" fillId="28" borderId="46" xfId="4" applyNumberFormat="1" applyFont="1" applyFill="1" applyBorder="1" applyAlignment="1" applyProtection="1">
      <alignment horizontal="center" vertical="center" wrapText="1"/>
      <protection locked="0"/>
    </xf>
    <xf numFmtId="0" fontId="54" fillId="29" borderId="47" xfId="4" applyNumberFormat="1" applyFont="1" applyFill="1" applyBorder="1" applyAlignment="1" applyProtection="1">
      <alignment horizontal="center" vertical="center" wrapText="1"/>
      <protection locked="0"/>
    </xf>
    <xf numFmtId="0" fontId="54" fillId="29" borderId="46" xfId="4" applyNumberFormat="1" applyFont="1" applyFill="1" applyBorder="1" applyAlignment="1" applyProtection="1">
      <alignment horizontal="center" vertical="center" wrapText="1"/>
      <protection locked="0"/>
    </xf>
    <xf numFmtId="0" fontId="52" fillId="16" borderId="18" xfId="0" applyFont="1" applyFill="1" applyBorder="1" applyAlignment="1">
      <alignment horizontal="center" vertical="center" wrapText="1"/>
    </xf>
    <xf numFmtId="0" fontId="53" fillId="0" borderId="48" xfId="0" applyFont="1" applyBorder="1" applyAlignment="1">
      <alignment horizontal="left" wrapText="1" indent="1"/>
    </xf>
    <xf numFmtId="0" fontId="53" fillId="0" borderId="49" xfId="0" applyFont="1" applyBorder="1" applyAlignment="1" applyProtection="1">
      <alignment horizontal="center" wrapText="1"/>
      <protection locked="0"/>
    </xf>
    <xf numFmtId="0" fontId="56" fillId="26" borderId="4" xfId="0" applyFont="1" applyFill="1" applyBorder="1" applyAlignment="1" applyProtection="1">
      <alignment horizontal="center" vertical="center" wrapText="1"/>
    </xf>
    <xf numFmtId="0" fontId="54" fillId="18" borderId="18" xfId="4" applyNumberFormat="1" applyFont="1" applyBorder="1" applyAlignment="1" applyProtection="1">
      <alignment horizontal="center" vertical="center" wrapText="1"/>
    </xf>
    <xf numFmtId="0" fontId="53" fillId="0" borderId="14" xfId="0" applyFont="1" applyBorder="1" applyAlignment="1">
      <alignment horizontal="left" wrapText="1" indent="1"/>
    </xf>
    <xf numFmtId="0" fontId="56" fillId="26" borderId="2" xfId="0" applyFont="1" applyFill="1" applyBorder="1" applyAlignment="1" applyProtection="1">
      <alignment horizontal="center" vertical="center" wrapText="1"/>
    </xf>
    <xf numFmtId="0" fontId="53" fillId="0" borderId="50" xfId="0" applyFont="1" applyBorder="1" applyAlignment="1">
      <alignment horizontal="left" wrapText="1" indent="1"/>
    </xf>
    <xf numFmtId="0" fontId="53" fillId="0" borderId="51" xfId="0" applyFont="1" applyBorder="1" applyAlignment="1" applyProtection="1">
      <alignment horizontal="center" wrapText="1"/>
      <protection locked="0"/>
    </xf>
    <xf numFmtId="0" fontId="56" fillId="26" borderId="47" xfId="0" applyFont="1" applyFill="1" applyBorder="1" applyAlignment="1" applyProtection="1">
      <alignment horizontal="center" vertical="center" wrapText="1"/>
    </xf>
    <xf numFmtId="0" fontId="54" fillId="18" borderId="52" xfId="4" applyNumberFormat="1" applyFont="1" applyBorder="1" applyAlignment="1" applyProtection="1">
      <alignment horizontal="center" vertical="center" wrapText="1"/>
    </xf>
    <xf numFmtId="0" fontId="53" fillId="0" borderId="53" xfId="0" applyFont="1" applyBorder="1" applyAlignment="1">
      <alignment horizontal="left" wrapText="1" indent="1"/>
    </xf>
    <xf numFmtId="0" fontId="53" fillId="26" borderId="54" xfId="0" applyFont="1" applyFill="1" applyBorder="1" applyAlignment="1" applyProtection="1">
      <alignment horizontal="center" wrapText="1"/>
    </xf>
    <xf numFmtId="0" fontId="54" fillId="18" borderId="55" xfId="4" applyFont="1" applyBorder="1" applyAlignment="1">
      <alignment horizontal="center" wrapText="1"/>
    </xf>
    <xf numFmtId="0" fontId="52" fillId="25" borderId="29" xfId="3" applyNumberFormat="1" applyFont="1" applyFill="1" applyBorder="1" applyAlignment="1" applyProtection="1">
      <alignment horizontal="right" wrapText="1" indent="3"/>
    </xf>
    <xf numFmtId="0" fontId="27" fillId="0" borderId="0" xfId="0" applyFont="1" applyBorder="1" applyAlignment="1">
      <alignment horizontal="left" indent="1"/>
    </xf>
    <xf numFmtId="0" fontId="52" fillId="0" borderId="28" xfId="0" applyFont="1" applyBorder="1" applyAlignment="1">
      <alignment horizontal="left" indent="1"/>
    </xf>
    <xf numFmtId="1" fontId="53" fillId="0" borderId="3" xfId="3" applyNumberFormat="1" applyFont="1" applyFill="1" applyBorder="1" applyAlignment="1" applyProtection="1">
      <alignment horizontal="right" indent="3"/>
      <protection locked="0"/>
    </xf>
    <xf numFmtId="0" fontId="52" fillId="0" borderId="17" xfId="0" applyFont="1" applyBorder="1" applyAlignment="1">
      <alignment horizontal="left" indent="1"/>
    </xf>
    <xf numFmtId="1" fontId="53" fillId="27" borderId="18" xfId="3" applyNumberFormat="1" applyFont="1" applyFill="1" applyBorder="1" applyAlignment="1" applyProtection="1">
      <alignment horizontal="right" indent="3"/>
    </xf>
    <xf numFmtId="0" fontId="52" fillId="0" borderId="28" xfId="0" applyFont="1" applyBorder="1" applyAlignment="1">
      <alignment horizontal="left" wrapText="1" indent="1"/>
    </xf>
    <xf numFmtId="0" fontId="53" fillId="0" borderId="3" xfId="3" applyNumberFormat="1" applyFont="1" applyFill="1" applyBorder="1" applyAlignment="1" applyProtection="1">
      <alignment horizontal="right" indent="3"/>
      <protection locked="0"/>
    </xf>
    <xf numFmtId="0" fontId="52" fillId="28" borderId="17" xfId="0" applyFont="1" applyFill="1" applyBorder="1" applyAlignment="1">
      <alignment horizontal="left" indent="1"/>
    </xf>
    <xf numFmtId="0" fontId="53" fillId="28" borderId="18" xfId="3" applyNumberFormat="1" applyFont="1" applyFill="1" applyBorder="1" applyAlignment="1" applyProtection="1">
      <alignment horizontal="right" indent="3"/>
    </xf>
    <xf numFmtId="0" fontId="27" fillId="0" borderId="0" xfId="0" applyFont="1" applyFill="1" applyBorder="1" applyAlignment="1" applyProtection="1">
      <alignment horizontal="left" indent="1"/>
    </xf>
    <xf numFmtId="0" fontId="53" fillId="29" borderId="18" xfId="3" applyNumberFormat="1" applyFont="1" applyFill="1" applyBorder="1" applyAlignment="1" applyProtection="1">
      <alignment horizontal="right" indent="3"/>
    </xf>
    <xf numFmtId="0" fontId="52" fillId="28" borderId="28" xfId="0" applyFont="1" applyFill="1" applyBorder="1" applyAlignment="1">
      <alignment horizontal="left" wrapText="1" indent="1"/>
    </xf>
    <xf numFmtId="1" fontId="53" fillId="28" borderId="3" xfId="3" applyNumberFormat="1" applyFont="1" applyFill="1" applyBorder="1" applyAlignment="1" applyProtection="1">
      <alignment horizontal="right" indent="3"/>
    </xf>
    <xf numFmtId="1" fontId="60" fillId="18" borderId="18" xfId="4" applyNumberFormat="1" applyFont="1" applyBorder="1" applyAlignment="1" applyProtection="1">
      <alignment horizontal="right" indent="3"/>
    </xf>
    <xf numFmtId="1" fontId="60" fillId="18" borderId="2" xfId="4" applyNumberFormat="1" applyFont="1" applyBorder="1" applyAlignment="1" applyProtection="1">
      <alignment horizontal="right" indent="3"/>
    </xf>
    <xf numFmtId="0" fontId="52" fillId="26" borderId="27" xfId="0" applyFont="1" applyFill="1" applyBorder="1" applyAlignment="1" applyProtection="1">
      <alignment horizontal="left" indent="1"/>
    </xf>
    <xf numFmtId="0" fontId="52" fillId="26" borderId="1" xfId="0" applyFont="1" applyFill="1" applyBorder="1" applyAlignment="1" applyProtection="1">
      <alignment horizontal="left" indent="1"/>
    </xf>
    <xf numFmtId="0" fontId="53" fillId="26" borderId="38" xfId="0" applyFont="1" applyFill="1" applyBorder="1" applyAlignment="1">
      <alignment horizontal="left" indent="1"/>
    </xf>
    <xf numFmtId="0" fontId="52" fillId="26" borderId="56" xfId="0" applyFont="1" applyFill="1" applyBorder="1" applyAlignment="1" applyProtection="1">
      <alignment vertical="top" wrapText="1"/>
    </xf>
    <xf numFmtId="0" fontId="52" fillId="26" borderId="57" xfId="0" applyFont="1" applyFill="1" applyBorder="1" applyAlignment="1" applyProtection="1">
      <alignment vertical="top" wrapText="1"/>
    </xf>
    <xf numFmtId="0" fontId="34" fillId="0" borderId="0" xfId="3" applyNumberFormat="1" applyFont="1" applyFill="1" applyBorder="1" applyAlignment="1" applyProtection="1">
      <alignment horizontal="left" indent="1"/>
    </xf>
    <xf numFmtId="0" fontId="54" fillId="25" borderId="59" xfId="4" applyNumberFormat="1" applyFont="1" applyFill="1" applyBorder="1" applyAlignment="1" applyProtection="1">
      <alignment horizontal="right" wrapText="1" indent="3"/>
    </xf>
    <xf numFmtId="0" fontId="53" fillId="26" borderId="6" xfId="0" applyFont="1" applyFill="1" applyBorder="1" applyAlignment="1">
      <alignment horizontal="left" vertical="center" wrapText="1" indent="1"/>
    </xf>
    <xf numFmtId="0" fontId="53" fillId="26" borderId="0" xfId="0" applyFont="1" applyFill="1" applyBorder="1" applyAlignment="1">
      <alignment horizontal="left" indent="1"/>
    </xf>
    <xf numFmtId="0" fontId="53" fillId="0" borderId="28" xfId="0" applyFont="1" applyFill="1" applyBorder="1" applyAlignment="1">
      <alignment horizontal="left" wrapText="1" indent="1"/>
    </xf>
    <xf numFmtId="0" fontId="53" fillId="0" borderId="3" xfId="0" applyFont="1" applyFill="1" applyBorder="1" applyAlignment="1" applyProtection="1">
      <alignment horizontal="right" vertical="top" wrapText="1" indent="3"/>
      <protection locked="0"/>
    </xf>
    <xf numFmtId="0" fontId="53" fillId="0" borderId="60" xfId="0" applyFont="1" applyFill="1" applyBorder="1" applyAlignment="1">
      <alignment horizontal="left" wrapText="1" indent="1"/>
    </xf>
    <xf numFmtId="0" fontId="53" fillId="0" borderId="18" xfId="0" applyFont="1" applyBorder="1" applyAlignment="1" applyProtection="1">
      <alignment horizontal="right" indent="3"/>
      <protection locked="0"/>
    </xf>
    <xf numFmtId="0" fontId="52" fillId="0" borderId="62" xfId="0" applyFont="1" applyBorder="1" applyAlignment="1" applyProtection="1">
      <alignment horizontal="left" vertical="top" indent="1"/>
      <protection locked="0"/>
    </xf>
    <xf numFmtId="0" fontId="53" fillId="0" borderId="63" xfId="0" applyFont="1" applyFill="1" applyBorder="1" applyAlignment="1">
      <alignment horizontal="left" wrapText="1" indent="1"/>
    </xf>
    <xf numFmtId="0" fontId="53" fillId="0" borderId="64" xfId="0" applyFont="1" applyFill="1" applyBorder="1" applyAlignment="1" applyProtection="1">
      <alignment horizontal="right" vertical="top" wrapText="1" indent="3"/>
      <protection locked="0"/>
    </xf>
    <xf numFmtId="0" fontId="53" fillId="0" borderId="37" xfId="0" applyFont="1" applyFill="1" applyBorder="1" applyAlignment="1">
      <alignment horizontal="left" wrapText="1" indent="1"/>
    </xf>
    <xf numFmtId="0" fontId="53" fillId="0" borderId="65" xfId="0" applyFont="1" applyBorder="1" applyAlignment="1" applyProtection="1">
      <alignment horizontal="right" indent="3"/>
      <protection locked="0"/>
    </xf>
    <xf numFmtId="0" fontId="17" fillId="0" borderId="0" xfId="0" applyFont="1" applyBorder="1" applyAlignment="1" applyProtection="1">
      <alignment horizontal="left" wrapText="1" indent="1"/>
    </xf>
    <xf numFmtId="0" fontId="52" fillId="10" borderId="30" xfId="0" applyFont="1" applyFill="1" applyBorder="1" applyAlignment="1">
      <alignment horizontal="left" wrapText="1" indent="1"/>
    </xf>
    <xf numFmtId="0" fontId="53" fillId="26" borderId="67" xfId="0" applyFont="1" applyFill="1" applyBorder="1" applyAlignment="1">
      <alignment horizontal="left" indent="1"/>
    </xf>
    <xf numFmtId="0" fontId="52" fillId="10" borderId="20" xfId="0" applyFont="1" applyFill="1" applyBorder="1" applyAlignment="1">
      <alignment horizontal="left" wrapText="1" indent="1"/>
    </xf>
    <xf numFmtId="0" fontId="53" fillId="26" borderId="9" xfId="0" applyFont="1" applyFill="1" applyBorder="1" applyAlignment="1">
      <alignment horizontal="left" wrapText="1" indent="1"/>
    </xf>
    <xf numFmtId="0" fontId="53" fillId="26" borderId="9" xfId="0" applyFont="1" applyFill="1" applyBorder="1" applyAlignment="1">
      <alignment horizontal="left" indent="1"/>
    </xf>
    <xf numFmtId="0" fontId="53" fillId="26" borderId="10" xfId="0" applyFont="1" applyFill="1" applyBorder="1" applyAlignment="1">
      <alignment horizontal="left" indent="1"/>
    </xf>
    <xf numFmtId="0" fontId="53" fillId="16" borderId="0" xfId="0" applyFont="1" applyFill="1" applyAlignment="1">
      <alignment horizontal="left" vertical="center" indent="1"/>
    </xf>
    <xf numFmtId="0" fontId="53" fillId="16" borderId="0" xfId="0" applyFont="1" applyFill="1" applyAlignment="1">
      <alignment horizontal="left" indent="1"/>
    </xf>
    <xf numFmtId="0" fontId="53" fillId="16" borderId="0" xfId="0" applyFont="1" applyFill="1" applyBorder="1" applyAlignment="1">
      <alignment horizontal="left" wrapText="1" indent="1"/>
    </xf>
    <xf numFmtId="0" fontId="53" fillId="16" borderId="0" xfId="0" applyFont="1" applyFill="1" applyAlignment="1">
      <alignment horizontal="left" wrapText="1" indent="1"/>
    </xf>
    <xf numFmtId="0" fontId="52" fillId="16" borderId="0" xfId="0" applyFont="1" applyFill="1" applyAlignment="1">
      <alignment horizontal="left" wrapText="1" indent="1"/>
    </xf>
    <xf numFmtId="0" fontId="10" fillId="0" borderId="0" xfId="0" applyFont="1" applyAlignment="1">
      <alignment horizontal="left" vertical="center" indent="1"/>
    </xf>
    <xf numFmtId="0" fontId="17" fillId="0" borderId="0" xfId="0" applyFont="1" applyAlignment="1">
      <alignment horizontal="left" indent="1"/>
    </xf>
    <xf numFmtId="0" fontId="15" fillId="25" borderId="13" xfId="0" applyFont="1" applyFill="1" applyBorder="1" applyAlignment="1">
      <alignment horizontal="left" wrapText="1" indent="1"/>
    </xf>
    <xf numFmtId="0" fontId="61" fillId="25" borderId="31" xfId="4" applyNumberFormat="1" applyFont="1" applyFill="1" applyBorder="1" applyAlignment="1" applyProtection="1">
      <alignment horizontal="right" wrapText="1" indent="3"/>
    </xf>
    <xf numFmtId="0" fontId="61" fillId="25" borderId="32" xfId="4" applyNumberFormat="1" applyFont="1" applyFill="1" applyBorder="1" applyAlignment="1" applyProtection="1">
      <alignment horizontal="right" wrapText="1" indent="3"/>
    </xf>
    <xf numFmtId="0" fontId="61" fillId="25" borderId="26" xfId="4" applyNumberFormat="1" applyFont="1" applyFill="1" applyBorder="1" applyAlignment="1" applyProtection="1">
      <alignment horizontal="right" wrapText="1" indent="3"/>
    </xf>
    <xf numFmtId="0" fontId="61" fillId="25" borderId="33" xfId="4" applyNumberFormat="1" applyFont="1" applyFill="1" applyBorder="1" applyAlignment="1" applyProtection="1">
      <alignment horizontal="right" wrapText="1" indent="3"/>
    </xf>
    <xf numFmtId="0" fontId="61" fillId="25" borderId="25" xfId="4" applyNumberFormat="1" applyFont="1" applyFill="1" applyBorder="1" applyAlignment="1" applyProtection="1">
      <alignment horizontal="right" wrapText="1" indent="3"/>
    </xf>
    <xf numFmtId="0" fontId="27" fillId="25" borderId="34" xfId="3" applyNumberFormat="1" applyFont="1" applyFill="1" applyBorder="1" applyAlignment="1" applyProtection="1">
      <alignment horizontal="right" wrapText="1" indent="3"/>
    </xf>
    <xf numFmtId="0" fontId="63" fillId="0" borderId="0" xfId="0" applyFont="1" applyBorder="1" applyAlignment="1" applyProtection="1">
      <alignment horizontal="left" wrapText="1" indent="1"/>
    </xf>
    <xf numFmtId="0" fontId="27" fillId="16" borderId="11" xfId="0" applyFont="1" applyFill="1" applyBorder="1" applyAlignment="1">
      <alignment horizontal="left" indent="1"/>
    </xf>
    <xf numFmtId="0" fontId="27" fillId="16" borderId="39" xfId="0" applyFont="1" applyFill="1" applyBorder="1" applyAlignment="1">
      <alignment horizontal="left" wrapText="1" indent="1"/>
    </xf>
    <xf numFmtId="0" fontId="27" fillId="16" borderId="12" xfId="0" applyFont="1" applyFill="1" applyBorder="1" applyAlignment="1">
      <alignment horizontal="left" wrapText="1" indent="1"/>
    </xf>
    <xf numFmtId="0" fontId="27" fillId="16" borderId="28" xfId="0" applyFont="1" applyFill="1" applyBorder="1" applyAlignment="1">
      <alignment horizontal="left" wrapText="1" indent="1"/>
    </xf>
    <xf numFmtId="0" fontId="27" fillId="16" borderId="19" xfId="0" applyFont="1" applyFill="1" applyBorder="1" applyAlignment="1">
      <alignment horizontal="left" indent="4"/>
    </xf>
    <xf numFmtId="0" fontId="27" fillId="16" borderId="17" xfId="0" applyFont="1" applyFill="1" applyBorder="1" applyAlignment="1">
      <alignment horizontal="left" indent="4"/>
    </xf>
    <xf numFmtId="0" fontId="27" fillId="16" borderId="3" xfId="0" applyFont="1" applyFill="1" applyBorder="1" applyAlignment="1">
      <alignment horizontal="left" indent="4"/>
    </xf>
    <xf numFmtId="0" fontId="15" fillId="25" borderId="41" xfId="0" applyFont="1" applyFill="1" applyBorder="1" applyAlignment="1">
      <alignment horizontal="left" wrapText="1" indent="1"/>
    </xf>
    <xf numFmtId="0" fontId="61" fillId="25" borderId="42" xfId="4" applyNumberFormat="1" applyFont="1" applyFill="1" applyBorder="1" applyAlignment="1" applyProtection="1">
      <alignment horizontal="right" wrapText="1" indent="3"/>
    </xf>
    <xf numFmtId="0" fontId="61" fillId="25" borderId="43" xfId="4" applyNumberFormat="1" applyFont="1" applyFill="1" applyBorder="1" applyAlignment="1" applyProtection="1">
      <alignment horizontal="right" wrapText="1" indent="3"/>
    </xf>
    <xf numFmtId="0" fontId="27" fillId="26" borderId="5" xfId="0" applyFont="1" applyFill="1" applyBorder="1" applyAlignment="1">
      <alignment horizontal="left" indent="1"/>
    </xf>
    <xf numFmtId="0" fontId="27" fillId="26" borderId="6" xfId="0" applyFont="1" applyFill="1" applyBorder="1" applyAlignment="1">
      <alignment horizontal="left" indent="1"/>
    </xf>
    <xf numFmtId="0" fontId="34" fillId="26" borderId="6" xfId="0" applyFont="1" applyFill="1" applyBorder="1" applyAlignment="1">
      <alignment horizontal="left" indent="1"/>
    </xf>
    <xf numFmtId="0" fontId="34" fillId="26" borderId="7" xfId="0" applyFont="1" applyFill="1" applyBorder="1" applyAlignment="1">
      <alignment horizontal="left" indent="1"/>
    </xf>
    <xf numFmtId="0" fontId="27" fillId="26" borderId="8" xfId="0" applyFont="1" applyFill="1" applyBorder="1" applyAlignment="1">
      <alignment horizontal="left" wrapText="1"/>
    </xf>
    <xf numFmtId="0" fontId="27" fillId="16" borderId="2" xfId="0" applyFont="1" applyFill="1" applyBorder="1" applyAlignment="1">
      <alignment horizontal="left" vertical="center" wrapText="1"/>
    </xf>
    <xf numFmtId="0" fontId="27" fillId="16" borderId="17"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6" borderId="4" xfId="0" applyFont="1" applyFill="1" applyBorder="1" applyAlignment="1">
      <alignment horizontal="center" vertical="center" wrapText="1"/>
    </xf>
    <xf numFmtId="0" fontId="34" fillId="26" borderId="24" xfId="0" applyFont="1" applyFill="1" applyBorder="1" applyAlignment="1">
      <alignment horizontal="left" indent="1"/>
    </xf>
    <xf numFmtId="0" fontId="27" fillId="14" borderId="45" xfId="0" applyFont="1" applyFill="1" applyBorder="1" applyAlignment="1">
      <alignment horizontal="left" wrapText="1" indent="1"/>
    </xf>
    <xf numFmtId="0" fontId="25" fillId="0" borderId="46" xfId="0" applyFont="1" applyBorder="1" applyAlignment="1" applyProtection="1">
      <alignment horizontal="center" vertical="center" wrapText="1"/>
      <protection locked="0"/>
    </xf>
    <xf numFmtId="0" fontId="64" fillId="27" borderId="47" xfId="4" applyNumberFormat="1" applyFont="1" applyFill="1" applyBorder="1" applyAlignment="1" applyProtection="1">
      <alignment horizontal="center" vertical="center" wrapText="1"/>
      <protection locked="0"/>
    </xf>
    <xf numFmtId="0" fontId="64" fillId="28" borderId="46" xfId="4" applyNumberFormat="1" applyFont="1" applyFill="1" applyBorder="1" applyAlignment="1" applyProtection="1">
      <alignment horizontal="center" vertical="center" wrapText="1"/>
      <protection locked="0"/>
    </xf>
    <xf numFmtId="0" fontId="64" fillId="29" borderId="47" xfId="4" applyNumberFormat="1" applyFont="1" applyFill="1" applyBorder="1" applyAlignment="1" applyProtection="1">
      <alignment horizontal="center" vertical="center" wrapText="1"/>
      <protection locked="0"/>
    </xf>
    <xf numFmtId="0" fontId="64" fillId="29" borderId="46" xfId="4" applyNumberFormat="1" applyFont="1" applyFill="1" applyBorder="1" applyAlignment="1" applyProtection="1">
      <alignment horizontal="center" vertical="center" wrapText="1"/>
      <protection locked="0"/>
    </xf>
    <xf numFmtId="0" fontId="27" fillId="16" borderId="18" xfId="0" applyFont="1" applyFill="1" applyBorder="1" applyAlignment="1">
      <alignment horizontal="center" vertical="center" wrapText="1"/>
    </xf>
    <xf numFmtId="0" fontId="34" fillId="0" borderId="48" xfId="0" applyFont="1" applyBorder="1" applyAlignment="1">
      <alignment horizontal="left" wrapText="1" indent="1"/>
    </xf>
    <xf numFmtId="0" fontId="25" fillId="0" borderId="49" xfId="0" applyFont="1" applyBorder="1" applyAlignment="1" applyProtection="1">
      <alignment horizontal="center" wrapText="1"/>
      <protection locked="0"/>
    </xf>
    <xf numFmtId="0" fontId="65" fillId="26" borderId="4" xfId="0" applyFont="1" applyFill="1" applyBorder="1" applyAlignment="1" applyProtection="1">
      <alignment horizontal="center" vertical="center" wrapText="1"/>
    </xf>
    <xf numFmtId="0" fontId="66" fillId="18" borderId="18" xfId="4" applyNumberFormat="1" applyFont="1" applyBorder="1" applyAlignment="1" applyProtection="1">
      <alignment horizontal="center" vertical="center" wrapText="1"/>
    </xf>
    <xf numFmtId="0" fontId="34" fillId="0" borderId="14" xfId="0" applyFont="1" applyBorder="1" applyAlignment="1">
      <alignment horizontal="left" wrapText="1" indent="1"/>
    </xf>
    <xf numFmtId="0" fontId="65" fillId="26" borderId="2" xfId="0" applyFont="1" applyFill="1" applyBorder="1" applyAlignment="1" applyProtection="1">
      <alignment horizontal="center" vertical="center" wrapText="1"/>
    </xf>
    <xf numFmtId="0" fontId="34" fillId="0" borderId="50" xfId="0" applyFont="1" applyBorder="1" applyAlignment="1">
      <alignment horizontal="left" wrapText="1" indent="1"/>
    </xf>
    <xf numFmtId="0" fontId="25" fillId="0" borderId="51" xfId="0" applyFont="1" applyBorder="1" applyAlignment="1" applyProtection="1">
      <alignment horizontal="center" wrapText="1"/>
      <protection locked="0"/>
    </xf>
    <xf numFmtId="0" fontId="65" fillId="26" borderId="47" xfId="0" applyFont="1" applyFill="1" applyBorder="1" applyAlignment="1" applyProtection="1">
      <alignment horizontal="center" vertical="center" wrapText="1"/>
    </xf>
    <xf numFmtId="0" fontId="66" fillId="18" borderId="52" xfId="4" applyNumberFormat="1" applyFont="1" applyBorder="1" applyAlignment="1" applyProtection="1">
      <alignment horizontal="center" vertical="center" wrapText="1"/>
    </xf>
    <xf numFmtId="0" fontId="34" fillId="0" borderId="53" xfId="0" applyFont="1" applyBorder="1" applyAlignment="1">
      <alignment horizontal="left" wrapText="1" indent="1"/>
    </xf>
    <xf numFmtId="0" fontId="34" fillId="26" borderId="54" xfId="0" applyFont="1" applyFill="1" applyBorder="1" applyAlignment="1" applyProtection="1">
      <alignment horizontal="center" wrapText="1"/>
    </xf>
    <xf numFmtId="0" fontId="66" fillId="18" borderId="55" xfId="4" applyFont="1" applyBorder="1" applyAlignment="1">
      <alignment horizontal="center" wrapText="1"/>
    </xf>
    <xf numFmtId="0" fontId="27" fillId="25" borderId="29" xfId="3" applyNumberFormat="1" applyFont="1" applyFill="1" applyBorder="1" applyAlignment="1" applyProtection="1">
      <alignment horizontal="right" wrapText="1" indent="3"/>
    </xf>
    <xf numFmtId="0" fontId="15" fillId="0" borderId="28" xfId="0" applyFont="1" applyBorder="1" applyAlignment="1">
      <alignment horizontal="left" indent="1"/>
    </xf>
    <xf numFmtId="1" fontId="34" fillId="0" borderId="3" xfId="3" applyNumberFormat="1" applyFont="1" applyFill="1" applyBorder="1" applyAlignment="1" applyProtection="1">
      <alignment horizontal="right" indent="3"/>
      <protection locked="0"/>
    </xf>
    <xf numFmtId="0" fontId="15" fillId="0" borderId="17" xfId="0" applyFont="1" applyBorder="1" applyAlignment="1">
      <alignment horizontal="left" indent="1"/>
    </xf>
    <xf numFmtId="1" fontId="34" fillId="27" borderId="18" xfId="3" applyNumberFormat="1" applyFont="1" applyFill="1" applyBorder="1" applyAlignment="1" applyProtection="1">
      <alignment horizontal="right" indent="3"/>
    </xf>
    <xf numFmtId="0" fontId="15" fillId="0" borderId="28" xfId="0" applyFont="1" applyBorder="1" applyAlignment="1">
      <alignment horizontal="left" wrapText="1" indent="1"/>
    </xf>
    <xf numFmtId="0" fontId="34" fillId="0" borderId="3" xfId="3" applyNumberFormat="1" applyFont="1" applyFill="1" applyBorder="1" applyAlignment="1" applyProtection="1">
      <alignment horizontal="right" indent="3"/>
      <protection locked="0"/>
    </xf>
    <xf numFmtId="0" fontId="15" fillId="28" borderId="17" xfId="0" applyFont="1" applyFill="1" applyBorder="1" applyAlignment="1">
      <alignment horizontal="left" indent="1"/>
    </xf>
    <xf numFmtId="0" fontId="34" fillId="28" borderId="18" xfId="3" applyNumberFormat="1" applyFont="1" applyFill="1" applyBorder="1" applyAlignment="1" applyProtection="1">
      <alignment horizontal="right" indent="3"/>
    </xf>
    <xf numFmtId="0" fontId="34" fillId="29" borderId="18" xfId="3" applyNumberFormat="1" applyFont="1" applyFill="1" applyBorder="1" applyAlignment="1" applyProtection="1">
      <alignment horizontal="right" indent="3"/>
    </xf>
    <xf numFmtId="0" fontId="15" fillId="28" borderId="28" xfId="0" applyFont="1" applyFill="1" applyBorder="1" applyAlignment="1">
      <alignment horizontal="left" wrapText="1" indent="1"/>
    </xf>
    <xf numFmtId="1" fontId="34" fillId="28" borderId="3" xfId="3" applyNumberFormat="1" applyFont="1" applyFill="1" applyBorder="1" applyAlignment="1" applyProtection="1">
      <alignment horizontal="right" indent="3"/>
    </xf>
    <xf numFmtId="1" fontId="68" fillId="18" borderId="18" xfId="4" applyNumberFormat="1" applyFont="1" applyBorder="1" applyAlignment="1" applyProtection="1">
      <alignment horizontal="right" indent="3"/>
    </xf>
    <xf numFmtId="1" fontId="68" fillId="18" borderId="2" xfId="4" applyNumberFormat="1" applyFont="1" applyBorder="1" applyAlignment="1" applyProtection="1">
      <alignment horizontal="right" indent="3"/>
    </xf>
    <xf numFmtId="0" fontId="27" fillId="26" borderId="27" xfId="0" applyFont="1" applyFill="1" applyBorder="1" applyAlignment="1" applyProtection="1">
      <alignment horizontal="left" indent="1"/>
    </xf>
    <xf numFmtId="0" fontId="27" fillId="26" borderId="1" xfId="0" applyFont="1" applyFill="1" applyBorder="1" applyAlignment="1" applyProtection="1">
      <alignment horizontal="left" indent="1"/>
    </xf>
    <xf numFmtId="0" fontId="0" fillId="26" borderId="38" xfId="0" applyFont="1" applyFill="1" applyBorder="1" applyAlignment="1">
      <alignment horizontal="left" indent="1"/>
    </xf>
    <xf numFmtId="0" fontId="15" fillId="26" borderId="56" xfId="0" applyFont="1" applyFill="1" applyBorder="1" applyAlignment="1" applyProtection="1">
      <alignment vertical="top" wrapText="1"/>
    </xf>
    <xf numFmtId="0" fontId="15" fillId="26" borderId="57" xfId="0" applyFont="1" applyFill="1" applyBorder="1" applyAlignment="1" applyProtection="1">
      <alignment vertical="top" wrapText="1"/>
    </xf>
    <xf numFmtId="0" fontId="61" fillId="25" borderId="59" xfId="4" applyNumberFormat="1" applyFont="1" applyFill="1" applyBorder="1" applyAlignment="1" applyProtection="1">
      <alignment horizontal="right" wrapText="1" indent="3"/>
    </xf>
    <xf numFmtId="0" fontId="25" fillId="26" borderId="6" xfId="0" applyFont="1" applyFill="1" applyBorder="1" applyAlignment="1">
      <alignment horizontal="left" vertical="center" wrapText="1" indent="1"/>
    </xf>
    <xf numFmtId="0" fontId="0" fillId="26" borderId="6" xfId="0" applyFont="1" applyFill="1" applyBorder="1" applyAlignment="1">
      <alignment horizontal="left" indent="1"/>
    </xf>
    <xf numFmtId="0" fontId="0" fillId="26" borderId="7" xfId="0" applyFont="1" applyFill="1" applyBorder="1" applyAlignment="1">
      <alignment horizontal="left" indent="1"/>
    </xf>
    <xf numFmtId="0" fontId="0" fillId="26" borderId="0" xfId="0" applyFont="1" applyFill="1" applyBorder="1" applyAlignment="1">
      <alignment horizontal="left" indent="1"/>
    </xf>
    <xf numFmtId="0" fontId="25" fillId="26" borderId="24" xfId="0" applyFont="1" applyFill="1" applyBorder="1" applyAlignment="1">
      <alignment horizontal="left" indent="1"/>
    </xf>
    <xf numFmtId="0" fontId="25" fillId="0" borderId="28" xfId="0" applyFont="1" applyFill="1" applyBorder="1" applyAlignment="1">
      <alignment horizontal="left" wrapText="1" indent="1"/>
    </xf>
    <xf numFmtId="0" fontId="25" fillId="0" borderId="3" xfId="0" applyFont="1" applyFill="1" applyBorder="1" applyAlignment="1" applyProtection="1">
      <alignment horizontal="right" vertical="top" wrapText="1" indent="3"/>
      <protection locked="0"/>
    </xf>
    <xf numFmtId="0" fontId="25" fillId="0" borderId="60" xfId="0" applyFont="1" applyFill="1" applyBorder="1" applyAlignment="1">
      <alignment horizontal="left" wrapText="1" indent="1"/>
    </xf>
    <xf numFmtId="0" fontId="25" fillId="0" borderId="18" xfId="0" applyFont="1" applyBorder="1" applyAlignment="1" applyProtection="1">
      <alignment horizontal="right" indent="3"/>
      <protection locked="0"/>
    </xf>
    <xf numFmtId="0" fontId="0" fillId="26" borderId="24" xfId="0" applyFont="1" applyFill="1" applyBorder="1" applyAlignment="1">
      <alignment horizontal="left" indent="1"/>
    </xf>
    <xf numFmtId="0" fontId="16" fillId="0" borderId="62" xfId="0" applyFont="1" applyBorder="1" applyAlignment="1" applyProtection="1">
      <alignment horizontal="left" vertical="top" indent="1"/>
      <protection locked="0"/>
    </xf>
    <xf numFmtId="0" fontId="25" fillId="0" borderId="63" xfId="0" applyFont="1" applyFill="1" applyBorder="1" applyAlignment="1">
      <alignment horizontal="left" wrapText="1" indent="1"/>
    </xf>
    <xf numFmtId="0" fontId="25" fillId="0" borderId="37" xfId="0" applyFont="1" applyFill="1" applyBorder="1" applyAlignment="1">
      <alignment horizontal="left" wrapText="1" indent="1"/>
    </xf>
    <xf numFmtId="0" fontId="34" fillId="0" borderId="65" xfId="0" applyFont="1" applyBorder="1" applyAlignment="1" applyProtection="1">
      <alignment horizontal="right" indent="3"/>
      <protection locked="0"/>
    </xf>
    <xf numFmtId="0" fontId="15" fillId="10" borderId="30" xfId="0" applyFont="1" applyFill="1" applyBorder="1" applyAlignment="1">
      <alignment horizontal="left" wrapText="1" indent="1"/>
    </xf>
    <xf numFmtId="0" fontId="0" fillId="26" borderId="67" xfId="0" applyFont="1" applyFill="1" applyBorder="1" applyAlignment="1">
      <alignment horizontal="left" indent="1"/>
    </xf>
    <xf numFmtId="0" fontId="15" fillId="10" borderId="20" xfId="0" applyFont="1" applyFill="1" applyBorder="1" applyAlignment="1">
      <alignment horizontal="left" wrapText="1" indent="1"/>
    </xf>
    <xf numFmtId="0" fontId="0" fillId="26" borderId="9" xfId="0" applyFont="1" applyFill="1" applyBorder="1" applyAlignment="1">
      <alignment horizontal="left" wrapText="1" indent="1"/>
    </xf>
    <xf numFmtId="0" fontId="0" fillId="26" borderId="9" xfId="0" applyFont="1" applyFill="1" applyBorder="1" applyAlignment="1">
      <alignment horizontal="left" indent="1"/>
    </xf>
    <xf numFmtId="0" fontId="0" fillId="26" borderId="10" xfId="0" applyFont="1" applyFill="1" applyBorder="1" applyAlignment="1">
      <alignment horizontal="left" indent="1"/>
    </xf>
    <xf numFmtId="0" fontId="17" fillId="16" borderId="0" xfId="0" applyFont="1" applyFill="1" applyAlignment="1">
      <alignment horizontal="left" vertical="center" indent="1"/>
    </xf>
    <xf numFmtId="0" fontId="0" fillId="16" borderId="0" xfId="0" applyFont="1" applyFill="1" applyBorder="1" applyAlignment="1">
      <alignment horizontal="left" wrapText="1" indent="1"/>
    </xf>
    <xf numFmtId="0" fontId="25" fillId="16" borderId="0" xfId="0" applyFont="1" applyFill="1" applyAlignment="1">
      <alignment horizontal="left" wrapText="1" indent="1"/>
    </xf>
    <xf numFmtId="0" fontId="31" fillId="8" borderId="5" xfId="0" applyFont="1" applyFill="1" applyBorder="1" applyAlignment="1">
      <alignment horizontal="left" indent="1"/>
    </xf>
    <xf numFmtId="0" fontId="31" fillId="8" borderId="6" xfId="0" applyFont="1" applyFill="1" applyBorder="1" applyAlignment="1">
      <alignment horizontal="left" indent="1"/>
    </xf>
    <xf numFmtId="0" fontId="35" fillId="8" borderId="6" xfId="0" applyFont="1" applyFill="1" applyBorder="1" applyAlignment="1">
      <alignment horizontal="left" indent="1"/>
    </xf>
    <xf numFmtId="0" fontId="35" fillId="8" borderId="7" xfId="0" applyFont="1" applyFill="1" applyBorder="1" applyAlignment="1">
      <alignment horizontal="left" indent="1"/>
    </xf>
    <xf numFmtId="0" fontId="31" fillId="8" borderId="8" xfId="0" applyFont="1" applyFill="1" applyBorder="1" applyAlignment="1">
      <alignment horizontal="left" wrapText="1"/>
    </xf>
    <xf numFmtId="0" fontId="35" fillId="8" borderId="24" xfId="0" applyFont="1" applyFill="1" applyBorder="1" applyAlignment="1">
      <alignment horizontal="left" indent="1"/>
    </xf>
    <xf numFmtId="0" fontId="35" fillId="8" borderId="54" xfId="0" applyFont="1" applyFill="1" applyBorder="1" applyAlignment="1" applyProtection="1">
      <alignment horizontal="center" wrapText="1"/>
    </xf>
    <xf numFmtId="0" fontId="16" fillId="0" borderId="62" xfId="0" applyFont="1" applyBorder="1" applyAlignment="1" applyProtection="1">
      <alignment horizontal="left" vertical="top" wrapText="1" indent="1"/>
      <protection locked="0"/>
    </xf>
    <xf numFmtId="3" fontId="12" fillId="0" borderId="49" xfId="0" applyNumberFormat="1" applyFont="1" applyBorder="1" applyAlignment="1" applyProtection="1">
      <alignment horizontal="center" wrapText="1"/>
      <protection locked="0"/>
    </xf>
    <xf numFmtId="3" fontId="36" fillId="24" borderId="47" xfId="4" applyNumberFormat="1" applyFont="1" applyFill="1" applyBorder="1" applyAlignment="1" applyProtection="1">
      <alignment horizontal="center" vertical="center" wrapText="1"/>
      <protection locked="0"/>
    </xf>
    <xf numFmtId="3" fontId="36" fillId="24" borderId="46" xfId="4" applyNumberFormat="1" applyFont="1" applyFill="1" applyBorder="1" applyAlignment="1" applyProtection="1">
      <alignment horizontal="center" vertical="center" wrapText="1"/>
      <protection locked="0"/>
    </xf>
    <xf numFmtId="3" fontId="31" fillId="8" borderId="18" xfId="0" applyNumberFormat="1" applyFont="1" applyFill="1" applyBorder="1" applyAlignment="1">
      <alignment horizontal="center" vertical="center" wrapText="1"/>
    </xf>
    <xf numFmtId="3" fontId="38" fillId="21" borderId="4" xfId="0" applyNumberFormat="1" applyFont="1" applyFill="1" applyBorder="1" applyAlignment="1" applyProtection="1">
      <alignment horizontal="center" vertical="center" wrapText="1"/>
    </xf>
    <xf numFmtId="3" fontId="39" fillId="18" borderId="18" xfId="4" applyNumberFormat="1" applyFont="1" applyBorder="1" applyAlignment="1" applyProtection="1">
      <alignment horizontal="center" vertical="center" wrapText="1"/>
    </xf>
    <xf numFmtId="3" fontId="38" fillId="21" borderId="2" xfId="0" applyNumberFormat="1" applyFont="1" applyFill="1" applyBorder="1" applyAlignment="1" applyProtection="1">
      <alignment horizontal="center" vertical="center" wrapText="1"/>
    </xf>
    <xf numFmtId="3" fontId="12" fillId="0" borderId="51" xfId="0" applyNumberFormat="1" applyFont="1" applyBorder="1" applyAlignment="1" applyProtection="1">
      <alignment horizontal="center" wrapText="1"/>
      <protection locked="0"/>
    </xf>
    <xf numFmtId="3" fontId="38" fillId="21" borderId="47" xfId="0" applyNumberFormat="1" applyFont="1" applyFill="1" applyBorder="1" applyAlignment="1" applyProtection="1">
      <alignment horizontal="center" vertical="center" wrapText="1"/>
    </xf>
    <xf numFmtId="3" fontId="39" fillId="18" borderId="52" xfId="4" applyNumberFormat="1" applyFont="1" applyBorder="1" applyAlignment="1" applyProtection="1">
      <alignment horizontal="center" vertical="center" wrapText="1"/>
    </xf>
    <xf numFmtId="3" fontId="35" fillId="21" borderId="54" xfId="0" applyNumberFormat="1" applyFont="1" applyFill="1" applyBorder="1" applyAlignment="1" applyProtection="1">
      <alignment horizontal="center" wrapText="1"/>
    </xf>
    <xf numFmtId="3" fontId="39" fillId="18" borderId="55" xfId="4" applyNumberFormat="1" applyFont="1" applyBorder="1" applyAlignment="1">
      <alignment horizontal="center" wrapText="1"/>
    </xf>
    <xf numFmtId="3" fontId="35" fillId="0" borderId="3" xfId="3" applyNumberFormat="1" applyFont="1" applyFill="1" applyBorder="1" applyAlignment="1" applyProtection="1">
      <alignment horizontal="right" indent="3"/>
      <protection locked="0"/>
    </xf>
    <xf numFmtId="3" fontId="35" fillId="22" borderId="18" xfId="3" applyNumberFormat="1" applyFont="1" applyFill="1" applyBorder="1" applyAlignment="1" applyProtection="1">
      <alignment horizontal="right" indent="3"/>
    </xf>
    <xf numFmtId="3" fontId="35" fillId="23" borderId="18" xfId="3" applyNumberFormat="1" applyFont="1" applyFill="1" applyBorder="1" applyAlignment="1" applyProtection="1">
      <alignment horizontal="right" indent="3"/>
    </xf>
    <xf numFmtId="3" fontId="35" fillId="24" borderId="18" xfId="3" applyNumberFormat="1" applyFont="1" applyFill="1" applyBorder="1" applyAlignment="1" applyProtection="1">
      <alignment horizontal="right" indent="3"/>
    </xf>
    <xf numFmtId="3" fontId="35" fillId="23" borderId="3" xfId="3" applyNumberFormat="1" applyFont="1" applyFill="1" applyBorder="1" applyAlignment="1" applyProtection="1">
      <alignment horizontal="right" indent="3"/>
    </xf>
    <xf numFmtId="3" fontId="45" fillId="18" borderId="18" xfId="4" applyNumberFormat="1" applyFont="1" applyBorder="1" applyAlignment="1" applyProtection="1">
      <alignment horizontal="right" indent="3"/>
    </xf>
    <xf numFmtId="3" fontId="45" fillId="18" borderId="2" xfId="4" applyNumberFormat="1" applyFont="1" applyBorder="1" applyAlignment="1" applyProtection="1">
      <alignment horizontal="right" indent="3"/>
    </xf>
    <xf numFmtId="3" fontId="12" fillId="0" borderId="3" xfId="0" applyNumberFormat="1" applyFont="1" applyFill="1" applyBorder="1" applyAlignment="1" applyProtection="1">
      <alignment horizontal="right" wrapText="1" indent="3"/>
      <protection locked="0"/>
    </xf>
    <xf numFmtId="3" fontId="12" fillId="0" borderId="18" xfId="0" applyNumberFormat="1" applyFont="1" applyBorder="1" applyAlignment="1" applyProtection="1">
      <alignment horizontal="right" indent="3"/>
      <protection locked="0"/>
    </xf>
    <xf numFmtId="3" fontId="12" fillId="0" borderId="64" xfId="0" applyNumberFormat="1" applyFont="1" applyFill="1" applyBorder="1" applyAlignment="1" applyProtection="1">
      <alignment horizontal="right" wrapText="1" indent="3"/>
      <protection locked="0"/>
    </xf>
    <xf numFmtId="3" fontId="12" fillId="0" borderId="65" xfId="0" applyNumberFormat="1" applyFont="1" applyBorder="1" applyAlignment="1" applyProtection="1">
      <alignment horizontal="right" indent="3"/>
      <protection locked="0"/>
    </xf>
    <xf numFmtId="0" fontId="3" fillId="0" borderId="0" xfId="0" applyFont="1" applyBorder="1" applyAlignment="1"/>
    <xf numFmtId="0" fontId="2" fillId="0" borderId="0" xfId="0" applyFont="1" applyBorder="1" applyAlignment="1"/>
    <xf numFmtId="3" fontId="2" fillId="0" borderId="0" xfId="0" applyNumberFormat="1" applyFont="1" applyBorder="1" applyAlignment="1"/>
    <xf numFmtId="1" fontId="2" fillId="8" borderId="2" xfId="1" applyNumberFormat="1" applyFont="1" applyFill="1" applyBorder="1" applyProtection="1"/>
    <xf numFmtId="3" fontId="2" fillId="0" borderId="2" xfId="0" applyNumberFormat="1" applyFont="1" applyBorder="1" applyAlignment="1">
      <alignment horizontal="right"/>
    </xf>
    <xf numFmtId="3" fontId="2" fillId="0" borderId="2" xfId="1" applyNumberFormat="1" applyFont="1" applyBorder="1" applyProtection="1"/>
    <xf numFmtId="3" fontId="2" fillId="0" borderId="2" xfId="0" applyNumberFormat="1" applyFont="1" applyFill="1" applyBorder="1" applyProtection="1"/>
    <xf numFmtId="1" fontId="2" fillId="0" borderId="2" xfId="0" applyNumberFormat="1" applyFont="1" applyFill="1" applyBorder="1" applyProtection="1"/>
    <xf numFmtId="0" fontId="12" fillId="30" borderId="28" xfId="0" applyFont="1" applyFill="1" applyBorder="1" applyAlignment="1">
      <alignment horizontal="left" wrapText="1" indent="1"/>
    </xf>
    <xf numFmtId="0" fontId="46" fillId="30" borderId="28" xfId="0" applyFont="1" applyFill="1" applyBorder="1" applyAlignment="1">
      <alignment horizontal="left" wrapText="1" indent="1"/>
    </xf>
    <xf numFmtId="0" fontId="5" fillId="0" borderId="2" xfId="2" applyFont="1" applyBorder="1" applyAlignment="1">
      <alignment horizontal="left"/>
    </xf>
    <xf numFmtId="0" fontId="5" fillId="4" borderId="2" xfId="2" applyFont="1" applyFill="1" applyBorder="1" applyAlignment="1">
      <alignment horizontal="left" vertical="center" wrapText="1"/>
    </xf>
    <xf numFmtId="0" fontId="5" fillId="3" borderId="2" xfId="2" applyFont="1" applyFill="1" applyBorder="1" applyAlignment="1">
      <alignment horizontal="left" vertical="center" wrapText="1"/>
    </xf>
    <xf numFmtId="3" fontId="5" fillId="4" borderId="2" xfId="2" applyNumberFormat="1" applyFont="1" applyFill="1" applyBorder="1" applyAlignment="1">
      <alignment horizontal="left" vertical="center" wrapText="1"/>
    </xf>
    <xf numFmtId="0" fontId="5" fillId="5" borderId="2" xfId="2" applyFont="1" applyFill="1" applyBorder="1" applyAlignment="1">
      <alignment horizontal="left" vertical="center" wrapText="1"/>
    </xf>
    <xf numFmtId="3" fontId="5" fillId="5" borderId="2" xfId="2" applyNumberFormat="1" applyFont="1" applyFill="1" applyBorder="1" applyAlignment="1">
      <alignment horizontal="left" vertical="center" wrapText="1"/>
    </xf>
    <xf numFmtId="1" fontId="6" fillId="6" borderId="2" xfId="0" applyNumberFormat="1" applyFont="1" applyFill="1" applyBorder="1" applyAlignment="1">
      <alignment horizontal="left" vertical="center" wrapText="1"/>
    </xf>
    <xf numFmtId="0" fontId="7" fillId="7" borderId="2" xfId="0" applyFont="1" applyFill="1" applyBorder="1" applyAlignment="1">
      <alignment horizontal="left" vertical="center" wrapText="1"/>
    </xf>
    <xf numFmtId="1" fontId="7" fillId="7" borderId="2" xfId="0" applyNumberFormat="1" applyFont="1" applyFill="1" applyBorder="1" applyAlignment="1">
      <alignment horizontal="left" vertical="center" wrapText="1"/>
    </xf>
    <xf numFmtId="1" fontId="6" fillId="31" borderId="2" xfId="0" applyNumberFormat="1" applyFont="1" applyFill="1" applyBorder="1" applyAlignment="1">
      <alignment horizontal="left" vertical="center" wrapText="1"/>
    </xf>
    <xf numFmtId="0" fontId="2" fillId="9" borderId="2" xfId="0" applyFont="1" applyFill="1" applyBorder="1" applyAlignment="1">
      <alignment horizontal="left" vertical="center" wrapText="1"/>
    </xf>
    <xf numFmtId="0" fontId="2" fillId="17" borderId="2" xfId="0" applyFont="1" applyFill="1" applyBorder="1" applyAlignment="1">
      <alignment horizontal="left" wrapText="1"/>
    </xf>
    <xf numFmtId="0" fontId="2" fillId="32" borderId="2" xfId="0" applyFont="1" applyFill="1" applyBorder="1" applyAlignment="1">
      <alignment horizontal="left" wrapText="1"/>
    </xf>
    <xf numFmtId="0" fontId="2" fillId="0" borderId="0" xfId="0" applyFont="1" applyAlignment="1">
      <alignment horizontal="left"/>
    </xf>
    <xf numFmtId="0" fontId="53" fillId="16" borderId="0" xfId="0" applyFont="1" applyFill="1" applyAlignment="1">
      <alignment horizontal="left" vertical="center" wrapText="1" indent="1"/>
    </xf>
    <xf numFmtId="0" fontId="17" fillId="16" borderId="0" xfId="0" applyFont="1" applyFill="1" applyAlignment="1">
      <alignment horizontal="left" vertical="center" wrapText="1" indent="1"/>
    </xf>
    <xf numFmtId="0" fontId="32" fillId="20" borderId="35" xfId="0" applyFont="1" applyFill="1" applyBorder="1" applyAlignment="1">
      <alignment horizontal="left" vertical="center" indent="1"/>
    </xf>
    <xf numFmtId="0" fontId="32" fillId="20" borderId="36" xfId="0" applyFont="1" applyFill="1" applyBorder="1" applyAlignment="1">
      <alignment horizontal="left" vertical="center" indent="1"/>
    </xf>
    <xf numFmtId="0" fontId="32" fillId="20" borderId="37" xfId="0" applyFont="1" applyFill="1" applyBorder="1" applyAlignment="1">
      <alignment horizontal="left" vertical="center" indent="1"/>
    </xf>
    <xf numFmtId="0" fontId="32" fillId="20" borderId="27" xfId="0" applyFont="1" applyFill="1" applyBorder="1" applyAlignment="1">
      <alignment horizontal="left" vertical="center" indent="1"/>
    </xf>
    <xf numFmtId="0" fontId="32" fillId="20" borderId="1" xfId="0" applyFont="1" applyFill="1" applyBorder="1" applyAlignment="1">
      <alignment horizontal="left" vertical="center" indent="1"/>
    </xf>
    <xf numFmtId="0" fontId="32" fillId="20" borderId="38" xfId="0" applyFont="1" applyFill="1" applyBorder="1" applyAlignment="1">
      <alignment horizontal="left" vertical="center" indent="1"/>
    </xf>
    <xf numFmtId="0" fontId="33" fillId="0" borderId="3" xfId="0" applyFont="1" applyBorder="1" applyAlignment="1" applyProtection="1">
      <alignment horizontal="left" wrapText="1" indent="1"/>
      <protection locked="0"/>
    </xf>
    <xf numFmtId="0" fontId="33" fillId="0" borderId="17" xfId="0" applyFont="1" applyBorder="1" applyAlignment="1" applyProtection="1">
      <alignment horizontal="left" wrapText="1" indent="1"/>
      <protection locked="0"/>
    </xf>
    <xf numFmtId="164" fontId="33" fillId="0" borderId="40" xfId="0" applyNumberFormat="1" applyFont="1" applyFill="1" applyBorder="1" applyAlignment="1" applyProtection="1">
      <alignment horizontal="left" wrapText="1" indent="1"/>
      <protection locked="0"/>
    </xf>
    <xf numFmtId="164" fontId="33" fillId="0" borderId="22" xfId="0" applyNumberFormat="1" applyFont="1" applyFill="1" applyBorder="1" applyAlignment="1" applyProtection="1">
      <alignment horizontal="left" wrapText="1" indent="1"/>
      <protection locked="0"/>
    </xf>
    <xf numFmtId="0" fontId="31" fillId="8" borderId="32" xfId="0" applyFont="1" applyFill="1" applyBorder="1" applyAlignment="1">
      <alignment horizontal="center"/>
    </xf>
    <xf numFmtId="0" fontId="31" fillId="8" borderId="44" xfId="0" applyFont="1" applyFill="1" applyBorder="1" applyAlignment="1">
      <alignment horizontal="center"/>
    </xf>
    <xf numFmtId="0" fontId="13" fillId="13" borderId="28" xfId="0" applyFont="1" applyFill="1" applyBorder="1" applyAlignment="1" applyProtection="1">
      <alignment horizontal="left" vertical="center" wrapText="1" indent="1"/>
    </xf>
    <xf numFmtId="0" fontId="13" fillId="13" borderId="2" xfId="0" applyFont="1" applyFill="1" applyBorder="1" applyAlignment="1" applyProtection="1">
      <alignment horizontal="left" vertical="center" wrapText="1" indent="1"/>
    </xf>
    <xf numFmtId="0" fontId="8" fillId="0" borderId="3" xfId="0" applyFont="1" applyBorder="1" applyAlignment="1" applyProtection="1">
      <alignment horizontal="left" vertical="top" wrapText="1" indent="1"/>
      <protection locked="0"/>
    </xf>
    <xf numFmtId="0" fontId="29" fillId="0" borderId="56" xfId="0" applyFont="1" applyBorder="1" applyAlignment="1" applyProtection="1">
      <alignment horizontal="left" vertical="top" wrapText="1" indent="1"/>
      <protection locked="0"/>
    </xf>
    <xf numFmtId="0" fontId="29" fillId="0" borderId="57" xfId="0" applyFont="1" applyBorder="1" applyAlignment="1" applyProtection="1">
      <alignment horizontal="left" vertical="top" wrapText="1" indent="1"/>
      <protection locked="0"/>
    </xf>
    <xf numFmtId="0" fontId="41" fillId="0" borderId="23" xfId="0" applyFont="1" applyFill="1" applyBorder="1" applyAlignment="1" applyProtection="1">
      <alignment horizontal="left" vertical="center" wrapText="1" indent="1"/>
    </xf>
    <xf numFmtId="0" fontId="12" fillId="0" borderId="0" xfId="0" applyFont="1" applyFill="1" applyBorder="1" applyAlignment="1" applyProtection="1">
      <alignment horizontal="left" vertical="center" wrapText="1" indent="1"/>
    </xf>
    <xf numFmtId="0" fontId="12" fillId="0" borderId="58" xfId="0" applyFont="1" applyFill="1" applyBorder="1" applyAlignment="1" applyProtection="1">
      <alignment horizontal="left" vertical="center" wrapText="1" indent="1"/>
    </xf>
    <xf numFmtId="0" fontId="12" fillId="0" borderId="23" xfId="0" applyFont="1" applyFill="1" applyBorder="1" applyAlignment="1" applyProtection="1">
      <alignment horizontal="left" vertical="center" wrapText="1" indent="1"/>
    </xf>
    <xf numFmtId="0" fontId="13" fillId="13" borderId="16" xfId="0" applyFont="1" applyFill="1" applyBorder="1" applyAlignment="1">
      <alignment horizontal="left" wrapText="1" indent="1"/>
    </xf>
    <xf numFmtId="0" fontId="13" fillId="13" borderId="4" xfId="0" applyFont="1" applyFill="1" applyBorder="1" applyAlignment="1">
      <alignment horizontal="left" wrapText="1" indent="1"/>
    </xf>
    <xf numFmtId="0" fontId="13" fillId="13" borderId="15" xfId="0" applyFont="1" applyFill="1" applyBorder="1" applyAlignment="1">
      <alignment horizontal="left" wrapText="1" indent="1"/>
    </xf>
    <xf numFmtId="0" fontId="12" fillId="13" borderId="61" xfId="0" applyFont="1" applyFill="1" applyBorder="1" applyAlignment="1">
      <alignment horizontal="left" wrapText="1" indent="1"/>
    </xf>
    <xf numFmtId="0" fontId="12" fillId="13" borderId="59" xfId="0" applyFont="1" applyFill="1" applyBorder="1" applyAlignment="1">
      <alignment horizontal="left" wrapText="1" indent="1"/>
    </xf>
    <xf numFmtId="0" fontId="11" fillId="0" borderId="66" xfId="0" applyFont="1" applyBorder="1" applyAlignment="1" applyProtection="1">
      <alignment horizontal="center" wrapText="1"/>
      <protection locked="0"/>
    </xf>
    <xf numFmtId="0" fontId="11" fillId="0" borderId="12" xfId="0" applyFont="1" applyBorder="1" applyAlignment="1" applyProtection="1">
      <alignment horizontal="center" wrapText="1"/>
      <protection locked="0"/>
    </xf>
    <xf numFmtId="0" fontId="11" fillId="0" borderId="68" xfId="0" applyFont="1" applyBorder="1" applyAlignment="1" applyProtection="1">
      <alignment horizontal="left" indent="1"/>
      <protection locked="0"/>
    </xf>
    <xf numFmtId="0" fontId="11" fillId="0" borderId="21" xfId="0" applyFont="1" applyBorder="1" applyAlignment="1" applyProtection="1">
      <alignment horizontal="left" indent="1"/>
      <protection locked="0"/>
    </xf>
    <xf numFmtId="0" fontId="14" fillId="8" borderId="0" xfId="0" applyFont="1" applyFill="1" applyAlignment="1">
      <alignment horizontal="left" vertical="center" wrapText="1" indent="1"/>
    </xf>
    <xf numFmtId="0" fontId="44" fillId="0" borderId="5" xfId="0" applyFont="1" applyFill="1" applyBorder="1" applyAlignment="1" applyProtection="1">
      <alignment horizontal="left" vertical="top" wrapText="1" indent="1"/>
      <protection locked="0"/>
    </xf>
    <xf numFmtId="0" fontId="9" fillId="0" borderId="6" xfId="0" applyFont="1" applyFill="1" applyBorder="1" applyAlignment="1" applyProtection="1">
      <alignment horizontal="left" vertical="top" wrapText="1" indent="1"/>
      <protection locked="0"/>
    </xf>
    <xf numFmtId="0" fontId="9" fillId="0" borderId="7" xfId="0" applyFont="1" applyFill="1" applyBorder="1" applyAlignment="1" applyProtection="1">
      <alignment horizontal="left" vertical="top" wrapText="1" indent="1"/>
      <protection locked="0"/>
    </xf>
    <xf numFmtId="0" fontId="9" fillId="0" borderId="8" xfId="0" applyFont="1" applyFill="1" applyBorder="1" applyAlignment="1" applyProtection="1">
      <alignment horizontal="left" vertical="top" wrapText="1" indent="1"/>
      <protection locked="0"/>
    </xf>
    <xf numFmtId="0" fontId="9" fillId="0" borderId="0" xfId="0" applyFont="1" applyFill="1" applyBorder="1" applyAlignment="1" applyProtection="1">
      <alignment horizontal="left" vertical="top" wrapText="1" indent="1"/>
      <protection locked="0"/>
    </xf>
    <xf numFmtId="0" fontId="9" fillId="0" borderId="24" xfId="0" applyFont="1" applyFill="1" applyBorder="1" applyAlignment="1" applyProtection="1">
      <alignment horizontal="left" vertical="top" wrapText="1" indent="1"/>
      <protection locked="0"/>
    </xf>
    <xf numFmtId="0" fontId="9" fillId="0" borderId="53" xfId="0" applyFont="1" applyFill="1" applyBorder="1" applyAlignment="1" applyProtection="1">
      <alignment horizontal="left" vertical="top" wrapText="1" indent="1"/>
      <protection locked="0"/>
    </xf>
    <xf numFmtId="0" fontId="9" fillId="0" borderId="9" xfId="0" applyFont="1" applyFill="1" applyBorder="1" applyAlignment="1" applyProtection="1">
      <alignment horizontal="left" vertical="top" wrapText="1" indent="1"/>
      <protection locked="0"/>
    </xf>
    <xf numFmtId="0" fontId="9" fillId="0" borderId="10" xfId="0" applyFont="1" applyFill="1" applyBorder="1" applyAlignment="1" applyProtection="1">
      <alignment horizontal="left" vertical="top" wrapText="1" indent="1"/>
      <protection locked="0"/>
    </xf>
    <xf numFmtId="0" fontId="46" fillId="13" borderId="3" xfId="0" applyFont="1" applyFill="1" applyBorder="1" applyAlignment="1" applyProtection="1">
      <alignment horizontal="left" vertical="center" wrapText="1" indent="1"/>
    </xf>
    <xf numFmtId="0" fontId="46" fillId="13" borderId="17" xfId="0" applyFont="1" applyFill="1" applyBorder="1" applyAlignment="1" applyProtection="1">
      <alignment horizontal="left" vertical="center" wrapText="1" indent="1"/>
    </xf>
    <xf numFmtId="0" fontId="47" fillId="11" borderId="25" xfId="0" applyFont="1" applyFill="1" applyBorder="1" applyAlignment="1" applyProtection="1">
      <alignment horizontal="left" vertical="top" indent="1" shrinkToFit="1"/>
      <protection locked="0"/>
    </xf>
    <xf numFmtId="0" fontId="48" fillId="11" borderId="9" xfId="0" applyFont="1" applyFill="1" applyBorder="1" applyAlignment="1" applyProtection="1">
      <alignment horizontal="left" vertical="top" indent="1" shrinkToFit="1"/>
      <protection locked="0"/>
    </xf>
    <xf numFmtId="0" fontId="48" fillId="11" borderId="10" xfId="0" applyFont="1" applyFill="1" applyBorder="1" applyAlignment="1" applyProtection="1">
      <alignment horizontal="left" vertical="top" indent="1" shrinkToFit="1"/>
      <protection locked="0"/>
    </xf>
    <xf numFmtId="0" fontId="12" fillId="21" borderId="11" xfId="0" applyFont="1" applyFill="1" applyBorder="1" applyAlignment="1">
      <alignment horizontal="left" vertical="center" wrapText="1" indent="1"/>
    </xf>
    <xf numFmtId="0" fontId="12" fillId="21" borderId="39" xfId="0" applyFont="1" applyFill="1" applyBorder="1" applyAlignment="1">
      <alignment horizontal="left" vertical="center" wrapText="1" indent="1"/>
    </xf>
    <xf numFmtId="0" fontId="31" fillId="13" borderId="28" xfId="0" applyFont="1" applyFill="1" applyBorder="1" applyAlignment="1">
      <alignment horizontal="left" vertical="center" wrapText="1" indent="1"/>
    </xf>
    <xf numFmtId="0" fontId="31" fillId="13" borderId="3" xfId="0" applyFont="1" applyFill="1" applyBorder="1" applyAlignment="1">
      <alignment horizontal="left" vertical="center" wrapText="1" indent="1"/>
    </xf>
    <xf numFmtId="0" fontId="31" fillId="13" borderId="60" xfId="0" applyFont="1" applyFill="1" applyBorder="1" applyAlignment="1">
      <alignment horizontal="left" vertical="center" wrapText="1" indent="1"/>
    </xf>
    <xf numFmtId="0" fontId="31" fillId="13" borderId="2" xfId="0" applyFont="1" applyFill="1" applyBorder="1" applyAlignment="1">
      <alignment horizontal="left" vertical="center" wrapText="1" indent="1"/>
    </xf>
    <xf numFmtId="0" fontId="11" fillId="0" borderId="66" xfId="0" applyFont="1" applyBorder="1" applyAlignment="1" applyProtection="1">
      <alignment horizontal="left" wrapText="1"/>
      <protection locked="0"/>
    </xf>
    <xf numFmtId="0" fontId="11" fillId="0" borderId="12" xfId="0" applyFont="1" applyBorder="1" applyAlignment="1" applyProtection="1">
      <alignment horizontal="left" wrapText="1"/>
      <protection locked="0"/>
    </xf>
    <xf numFmtId="0" fontId="55" fillId="16" borderId="35" xfId="0" applyFont="1" applyFill="1" applyBorder="1" applyAlignment="1">
      <alignment horizontal="left" vertical="center" indent="1"/>
    </xf>
    <xf numFmtId="0" fontId="55" fillId="16" borderId="36" xfId="0" applyFont="1" applyFill="1" applyBorder="1" applyAlignment="1">
      <alignment horizontal="left" vertical="center" indent="1"/>
    </xf>
    <xf numFmtId="0" fontId="55" fillId="16" borderId="37" xfId="0" applyFont="1" applyFill="1" applyBorder="1" applyAlignment="1">
      <alignment horizontal="left" vertical="center" indent="1"/>
    </xf>
    <xf numFmtId="0" fontId="55" fillId="16" borderId="27" xfId="0" applyFont="1" applyFill="1" applyBorder="1" applyAlignment="1">
      <alignment horizontal="left" vertical="center" indent="1"/>
    </xf>
    <xf numFmtId="0" fontId="55" fillId="16" borderId="1" xfId="0" applyFont="1" applyFill="1" applyBorder="1" applyAlignment="1">
      <alignment horizontal="left" vertical="center" indent="1"/>
    </xf>
    <xf numFmtId="0" fontId="55" fillId="16" borderId="38" xfId="0" applyFont="1" applyFill="1" applyBorder="1" applyAlignment="1">
      <alignment horizontal="left" vertical="center" indent="1"/>
    </xf>
    <xf numFmtId="0" fontId="52" fillId="0" borderId="3" xfId="0" applyFont="1" applyBorder="1" applyAlignment="1" applyProtection="1">
      <alignment horizontal="left" wrapText="1" indent="1"/>
      <protection locked="0"/>
    </xf>
    <xf numFmtId="0" fontId="52" fillId="0" borderId="17" xfId="0" applyFont="1" applyBorder="1" applyAlignment="1" applyProtection="1">
      <alignment horizontal="left" wrapText="1" indent="1"/>
      <protection locked="0"/>
    </xf>
    <xf numFmtId="164" fontId="52" fillId="0" borderId="40" xfId="0" applyNumberFormat="1" applyFont="1" applyFill="1" applyBorder="1" applyAlignment="1" applyProtection="1">
      <alignment horizontal="left" wrapText="1" indent="1"/>
      <protection locked="0"/>
    </xf>
    <xf numFmtId="164" fontId="52" fillId="0" borderId="22" xfId="0" applyNumberFormat="1" applyFont="1" applyFill="1" applyBorder="1" applyAlignment="1" applyProtection="1">
      <alignment horizontal="left" wrapText="1" indent="1"/>
      <protection locked="0"/>
    </xf>
    <xf numFmtId="0" fontId="52" fillId="16" borderId="32" xfId="0" applyFont="1" applyFill="1" applyBorder="1" applyAlignment="1">
      <alignment horizontal="center"/>
    </xf>
    <xf numFmtId="0" fontId="52" fillId="16" borderId="44" xfId="0" applyFont="1" applyFill="1" applyBorder="1" applyAlignment="1">
      <alignment horizontal="center"/>
    </xf>
    <xf numFmtId="0" fontId="52" fillId="10" borderId="28" xfId="0" applyFont="1" applyFill="1" applyBorder="1" applyAlignment="1" applyProtection="1">
      <alignment horizontal="left" vertical="center" wrapText="1" indent="1"/>
    </xf>
    <xf numFmtId="0" fontId="52" fillId="10" borderId="2" xfId="0" applyFont="1" applyFill="1" applyBorder="1" applyAlignment="1" applyProtection="1">
      <alignment horizontal="left" vertical="center" wrapText="1" indent="1"/>
    </xf>
    <xf numFmtId="0" fontId="52" fillId="0" borderId="3" xfId="0" applyFont="1" applyBorder="1" applyAlignment="1" applyProtection="1">
      <alignment horizontal="left" vertical="top" wrapText="1" indent="1"/>
      <protection locked="0"/>
    </xf>
    <xf numFmtId="0" fontId="52" fillId="0" borderId="56" xfId="0" applyFont="1" applyBorder="1" applyAlignment="1" applyProtection="1">
      <alignment horizontal="left" vertical="top" wrapText="1" indent="1"/>
      <protection locked="0"/>
    </xf>
    <xf numFmtId="0" fontId="52" fillId="0" borderId="57" xfId="0" applyFont="1" applyBorder="1" applyAlignment="1" applyProtection="1">
      <alignment horizontal="left" vertical="top" wrapText="1" indent="1"/>
      <protection locked="0"/>
    </xf>
    <xf numFmtId="0" fontId="52" fillId="10" borderId="4" xfId="0" applyFont="1" applyFill="1" applyBorder="1" applyAlignment="1">
      <alignment horizontal="left" wrapText="1" indent="1"/>
    </xf>
    <xf numFmtId="0" fontId="52" fillId="10" borderId="15" xfId="0" applyFont="1" applyFill="1" applyBorder="1" applyAlignment="1">
      <alignment horizontal="left" wrapText="1" indent="1"/>
    </xf>
    <xf numFmtId="0" fontId="51" fillId="0" borderId="5" xfId="0" applyFont="1" applyFill="1" applyBorder="1" applyAlignment="1" applyProtection="1">
      <alignment horizontal="left" vertical="top" wrapText="1" indent="1"/>
      <protection locked="0"/>
    </xf>
    <xf numFmtId="0" fontId="50" fillId="0" borderId="6" xfId="0" applyFont="1" applyFill="1" applyBorder="1" applyAlignment="1" applyProtection="1">
      <alignment horizontal="left" vertical="top" wrapText="1" indent="1"/>
      <protection locked="0"/>
    </xf>
    <xf numFmtId="0" fontId="50" fillId="0" borderId="7" xfId="0" applyFont="1" applyFill="1" applyBorder="1" applyAlignment="1" applyProtection="1">
      <alignment horizontal="left" vertical="top" wrapText="1" indent="1"/>
      <protection locked="0"/>
    </xf>
    <xf numFmtId="0" fontId="50" fillId="0" borderId="8" xfId="0" applyFont="1" applyFill="1" applyBorder="1" applyAlignment="1" applyProtection="1">
      <alignment horizontal="left" vertical="top" wrapText="1" indent="1"/>
      <protection locked="0"/>
    </xf>
    <xf numFmtId="0" fontId="50" fillId="0" borderId="0" xfId="0" applyFont="1" applyFill="1" applyBorder="1" applyAlignment="1" applyProtection="1">
      <alignment horizontal="left" vertical="top" wrapText="1" indent="1"/>
      <protection locked="0"/>
    </xf>
    <xf numFmtId="0" fontId="50" fillId="0" borderId="24" xfId="0" applyFont="1" applyFill="1" applyBorder="1" applyAlignment="1" applyProtection="1">
      <alignment horizontal="left" vertical="top" wrapText="1" indent="1"/>
      <protection locked="0"/>
    </xf>
    <xf numFmtId="0" fontId="50" fillId="0" borderId="53" xfId="0" applyFont="1" applyFill="1" applyBorder="1" applyAlignment="1" applyProtection="1">
      <alignment horizontal="left" vertical="top" wrapText="1" indent="1"/>
      <protection locked="0"/>
    </xf>
    <xf numFmtId="0" fontId="50" fillId="0" borderId="9" xfId="0" applyFont="1" applyFill="1" applyBorder="1" applyAlignment="1" applyProtection="1">
      <alignment horizontal="left" vertical="top" wrapText="1" indent="1"/>
      <protection locked="0"/>
    </xf>
    <xf numFmtId="0" fontId="50" fillId="0" borderId="10" xfId="0" applyFont="1" applyFill="1" applyBorder="1" applyAlignment="1" applyProtection="1">
      <alignment horizontal="left" vertical="top" wrapText="1" indent="1"/>
      <protection locked="0"/>
    </xf>
    <xf numFmtId="0" fontId="53" fillId="10" borderId="3" xfId="0" applyFont="1" applyFill="1" applyBorder="1" applyAlignment="1" applyProtection="1">
      <alignment horizontal="left" vertical="center" wrapText="1" indent="1"/>
    </xf>
    <xf numFmtId="0" fontId="53" fillId="10" borderId="17" xfId="0" applyFont="1" applyFill="1" applyBorder="1" applyAlignment="1" applyProtection="1">
      <alignment horizontal="left" vertical="center" wrapText="1" indent="1"/>
    </xf>
    <xf numFmtId="0" fontId="55" fillId="15" borderId="25" xfId="0" applyFont="1" applyFill="1" applyBorder="1" applyAlignment="1" applyProtection="1">
      <alignment horizontal="left" vertical="top" indent="1" shrinkToFit="1"/>
      <protection locked="0"/>
    </xf>
    <xf numFmtId="0" fontId="52" fillId="15" borderId="9" xfId="0" applyFont="1" applyFill="1" applyBorder="1" applyAlignment="1" applyProtection="1">
      <alignment horizontal="left" vertical="top" indent="1" shrinkToFit="1"/>
      <protection locked="0"/>
    </xf>
    <xf numFmtId="0" fontId="52" fillId="15" borderId="10" xfId="0" applyFont="1" applyFill="1" applyBorder="1" applyAlignment="1" applyProtection="1">
      <alignment horizontal="left" vertical="top" indent="1" shrinkToFit="1"/>
      <protection locked="0"/>
    </xf>
    <xf numFmtId="0" fontId="53" fillId="26" borderId="11" xfId="0" applyFont="1" applyFill="1" applyBorder="1" applyAlignment="1">
      <alignment horizontal="left" vertical="center" wrapText="1" indent="1"/>
    </xf>
    <xf numFmtId="0" fontId="53" fillId="26" borderId="39" xfId="0" applyFont="1" applyFill="1" applyBorder="1" applyAlignment="1">
      <alignment horizontal="left" vertical="center" wrapText="1" indent="1"/>
    </xf>
    <xf numFmtId="0" fontId="57" fillId="0" borderId="23" xfId="0" applyFont="1" applyFill="1" applyBorder="1" applyAlignment="1" applyProtection="1">
      <alignment horizontal="left" vertical="center" wrapText="1" indent="1"/>
    </xf>
    <xf numFmtId="0" fontId="53" fillId="0" borderId="0" xfId="0" applyFont="1" applyFill="1" applyBorder="1" applyAlignment="1" applyProtection="1">
      <alignment horizontal="left" vertical="center" wrapText="1" indent="1"/>
    </xf>
    <xf numFmtId="0" fontId="53" fillId="0" borderId="58" xfId="0" applyFont="1" applyFill="1" applyBorder="1" applyAlignment="1" applyProtection="1">
      <alignment horizontal="left" vertical="center" wrapText="1" indent="1"/>
    </xf>
    <xf numFmtId="0" fontId="53" fillId="0" borderId="23" xfId="0" applyFont="1" applyFill="1" applyBorder="1" applyAlignment="1" applyProtection="1">
      <alignment horizontal="left" vertical="center" wrapText="1" indent="1"/>
    </xf>
    <xf numFmtId="0" fontId="52" fillId="10" borderId="16" xfId="0" applyFont="1" applyFill="1" applyBorder="1" applyAlignment="1">
      <alignment horizontal="left" wrapText="1" indent="1"/>
    </xf>
    <xf numFmtId="0" fontId="53" fillId="16" borderId="0" xfId="0" applyFont="1" applyFill="1" applyAlignment="1">
      <alignment horizontal="left" vertical="center" wrapText="1" indent="1"/>
    </xf>
    <xf numFmtId="0" fontId="52" fillId="10" borderId="28" xfId="0" applyFont="1" applyFill="1" applyBorder="1" applyAlignment="1">
      <alignment horizontal="left" vertical="center" wrapText="1" indent="1"/>
    </xf>
    <xf numFmtId="0" fontId="52" fillId="10" borderId="3" xfId="0" applyFont="1" applyFill="1" applyBorder="1" applyAlignment="1">
      <alignment horizontal="left" vertical="center" wrapText="1" indent="1"/>
    </xf>
    <xf numFmtId="0" fontId="52" fillId="10" borderId="60" xfId="0" applyFont="1" applyFill="1" applyBorder="1" applyAlignment="1">
      <alignment horizontal="left" vertical="center" wrapText="1" indent="1"/>
    </xf>
    <xf numFmtId="0" fontId="52" fillId="10" borderId="2" xfId="0" applyFont="1" applyFill="1" applyBorder="1" applyAlignment="1">
      <alignment horizontal="left" vertical="center" wrapText="1" indent="1"/>
    </xf>
    <xf numFmtId="0" fontId="53" fillId="10" borderId="61" xfId="0" applyFont="1" applyFill="1" applyBorder="1" applyAlignment="1">
      <alignment horizontal="left" wrapText="1" indent="1"/>
    </xf>
    <xf numFmtId="0" fontId="53" fillId="10" borderId="59" xfId="0" applyFont="1" applyFill="1" applyBorder="1" applyAlignment="1">
      <alignment horizontal="left" wrapText="1" indent="1"/>
    </xf>
    <xf numFmtId="0" fontId="53" fillId="0" borderId="66" xfId="0" applyFont="1" applyBorder="1" applyAlignment="1" applyProtection="1">
      <alignment horizontal="center" wrapText="1"/>
      <protection locked="0"/>
    </xf>
    <xf numFmtId="0" fontId="53" fillId="0" borderId="12" xfId="0" applyFont="1" applyBorder="1" applyAlignment="1" applyProtection="1">
      <alignment horizontal="center" wrapText="1"/>
      <protection locked="0"/>
    </xf>
    <xf numFmtId="0" fontId="53" fillId="0" borderId="68" xfId="0" applyFont="1" applyBorder="1" applyAlignment="1" applyProtection="1">
      <alignment horizontal="left" indent="1"/>
      <protection locked="0"/>
    </xf>
    <xf numFmtId="0" fontId="53" fillId="0" borderId="21" xfId="0" applyFont="1" applyBorder="1" applyAlignment="1" applyProtection="1">
      <alignment horizontal="left" indent="1"/>
      <protection locked="0"/>
    </xf>
    <xf numFmtId="0" fontId="62" fillId="16" borderId="35" xfId="0" applyFont="1" applyFill="1" applyBorder="1" applyAlignment="1">
      <alignment horizontal="left" vertical="center" indent="1"/>
    </xf>
    <xf numFmtId="0" fontId="62" fillId="16" borderId="36" xfId="0" applyFont="1" applyFill="1" applyBorder="1" applyAlignment="1">
      <alignment horizontal="left" vertical="center" indent="1"/>
    </xf>
    <xf numFmtId="0" fontId="62" fillId="16" borderId="37" xfId="0" applyFont="1" applyFill="1" applyBorder="1" applyAlignment="1">
      <alignment horizontal="left" vertical="center" indent="1"/>
    </xf>
    <xf numFmtId="0" fontId="62" fillId="16" borderId="27" xfId="0" applyFont="1" applyFill="1" applyBorder="1" applyAlignment="1">
      <alignment horizontal="left" vertical="center" indent="1"/>
    </xf>
    <xf numFmtId="0" fontId="62" fillId="16" borderId="1" xfId="0" applyFont="1" applyFill="1" applyBorder="1" applyAlignment="1">
      <alignment horizontal="left" vertical="center" indent="1"/>
    </xf>
    <xf numFmtId="0" fontId="62" fillId="16" borderId="38" xfId="0" applyFont="1" applyFill="1" applyBorder="1" applyAlignment="1">
      <alignment horizontal="left" vertical="center" indent="1"/>
    </xf>
    <xf numFmtId="0" fontId="63" fillId="0" borderId="3" xfId="0" applyFont="1" applyBorder="1" applyAlignment="1" applyProtection="1">
      <alignment horizontal="left" wrapText="1" indent="1"/>
      <protection locked="0"/>
    </xf>
    <xf numFmtId="0" fontId="63" fillId="0" borderId="17" xfId="0" applyFont="1" applyBorder="1" applyAlignment="1" applyProtection="1">
      <alignment horizontal="left" wrapText="1" indent="1"/>
      <protection locked="0"/>
    </xf>
    <xf numFmtId="164" fontId="63" fillId="0" borderId="40" xfId="0" applyNumberFormat="1" applyFont="1" applyFill="1" applyBorder="1" applyAlignment="1" applyProtection="1">
      <alignment horizontal="left" wrapText="1" indent="1"/>
      <protection locked="0"/>
    </xf>
    <xf numFmtId="164" fontId="63" fillId="0" borderId="22" xfId="0" applyNumberFormat="1" applyFont="1" applyFill="1" applyBorder="1" applyAlignment="1" applyProtection="1">
      <alignment horizontal="left" wrapText="1" indent="1"/>
      <protection locked="0"/>
    </xf>
    <xf numFmtId="0" fontId="27" fillId="16" borderId="32" xfId="0" applyFont="1" applyFill="1" applyBorder="1" applyAlignment="1">
      <alignment horizontal="center"/>
    </xf>
    <xf numFmtId="0" fontId="27" fillId="16" borderId="44" xfId="0" applyFont="1" applyFill="1" applyBorder="1" applyAlignment="1">
      <alignment horizontal="center"/>
    </xf>
    <xf numFmtId="0" fontId="15" fillId="10" borderId="28" xfId="0" applyFont="1" applyFill="1" applyBorder="1" applyAlignment="1" applyProtection="1">
      <alignment horizontal="left" vertical="center" wrapText="1" indent="1"/>
    </xf>
    <xf numFmtId="0" fontId="15" fillId="10" borderId="2" xfId="0" applyFont="1" applyFill="1" applyBorder="1" applyAlignment="1" applyProtection="1">
      <alignment horizontal="left" vertical="center" wrapText="1" indent="1"/>
    </xf>
    <xf numFmtId="0" fontId="16" fillId="0" borderId="3" xfId="0" applyFont="1" applyBorder="1" applyAlignment="1" applyProtection="1">
      <alignment horizontal="left" vertical="top" wrapText="1" indent="1"/>
      <protection locked="0"/>
    </xf>
    <xf numFmtId="0" fontId="37" fillId="0" borderId="56" xfId="0" applyFont="1" applyBorder="1" applyAlignment="1" applyProtection="1">
      <alignment horizontal="left" vertical="top" wrapText="1" indent="1"/>
      <protection locked="0"/>
    </xf>
    <xf numFmtId="0" fontId="37" fillId="0" borderId="57" xfId="0" applyFont="1" applyBorder="1" applyAlignment="1" applyProtection="1">
      <alignment horizontal="left" vertical="top" wrapText="1" indent="1"/>
      <protection locked="0"/>
    </xf>
    <xf numFmtId="0" fontId="15" fillId="10" borderId="4" xfId="0" applyFont="1" applyFill="1" applyBorder="1" applyAlignment="1">
      <alignment horizontal="left" wrapText="1" indent="1"/>
    </xf>
    <xf numFmtId="0" fontId="15" fillId="10" borderId="15" xfId="0" applyFont="1" applyFill="1" applyBorder="1" applyAlignment="1">
      <alignment horizontal="left" wrapText="1" indent="1"/>
    </xf>
    <xf numFmtId="0" fontId="26" fillId="0" borderId="5" xfId="0" applyFont="1" applyFill="1" applyBorder="1" applyAlignment="1" applyProtection="1">
      <alignment horizontal="left" vertical="top" wrapText="1" indent="1"/>
      <protection locked="0"/>
    </xf>
    <xf numFmtId="0" fontId="10" fillId="0" borderId="6" xfId="0" applyFont="1" applyFill="1" applyBorder="1" applyAlignment="1" applyProtection="1">
      <alignment horizontal="left" vertical="top" wrapText="1" indent="1"/>
      <protection locked="0"/>
    </xf>
    <xf numFmtId="0" fontId="10" fillId="0" borderId="7" xfId="0" applyFont="1" applyFill="1" applyBorder="1" applyAlignment="1" applyProtection="1">
      <alignment horizontal="left" vertical="top" wrapText="1" indent="1"/>
      <protection locked="0"/>
    </xf>
    <xf numFmtId="0" fontId="10" fillId="0" borderId="8" xfId="0" applyFont="1" applyFill="1" applyBorder="1" applyAlignment="1" applyProtection="1">
      <alignment horizontal="left" vertical="top" wrapText="1" indent="1"/>
      <protection locked="0"/>
    </xf>
    <xf numFmtId="0" fontId="10" fillId="0" borderId="0" xfId="0" applyFont="1" applyFill="1" applyBorder="1" applyAlignment="1" applyProtection="1">
      <alignment horizontal="left" vertical="top" wrapText="1" indent="1"/>
      <protection locked="0"/>
    </xf>
    <xf numFmtId="0" fontId="10" fillId="0" borderId="24" xfId="0" applyFont="1" applyFill="1" applyBorder="1" applyAlignment="1" applyProtection="1">
      <alignment horizontal="left" vertical="top" wrapText="1" indent="1"/>
      <protection locked="0"/>
    </xf>
    <xf numFmtId="0" fontId="10" fillId="0" borderId="53" xfId="0" applyFont="1" applyFill="1" applyBorder="1" applyAlignment="1" applyProtection="1">
      <alignment horizontal="left" vertical="top" wrapText="1" indent="1"/>
      <protection locked="0"/>
    </xf>
    <xf numFmtId="0" fontId="10" fillId="0" borderId="9" xfId="0" applyFont="1" applyFill="1" applyBorder="1" applyAlignment="1" applyProtection="1">
      <alignment horizontal="left" vertical="top" wrapText="1" indent="1"/>
      <protection locked="0"/>
    </xf>
    <xf numFmtId="0" fontId="10" fillId="0" borderId="10" xfId="0" applyFont="1" applyFill="1" applyBorder="1" applyAlignment="1" applyProtection="1">
      <alignment horizontal="left" vertical="top" wrapText="1" indent="1"/>
      <protection locked="0"/>
    </xf>
    <xf numFmtId="0" fontId="25" fillId="10" borderId="3" xfId="0" applyFont="1" applyFill="1" applyBorder="1" applyAlignment="1" applyProtection="1">
      <alignment horizontal="left" vertical="center" wrapText="1" indent="1"/>
    </xf>
    <xf numFmtId="0" fontId="25" fillId="10" borderId="17" xfId="0" applyFont="1" applyFill="1" applyBorder="1" applyAlignment="1" applyProtection="1">
      <alignment horizontal="left" vertical="center" wrapText="1" indent="1"/>
    </xf>
    <xf numFmtId="0" fontId="69" fillId="15" borderId="25" xfId="0" applyFont="1" applyFill="1" applyBorder="1" applyAlignment="1" applyProtection="1">
      <alignment horizontal="left" vertical="top" indent="1" shrinkToFit="1"/>
      <protection locked="0"/>
    </xf>
    <xf numFmtId="0" fontId="16" fillId="15" borderId="9" xfId="0" applyFont="1" applyFill="1" applyBorder="1" applyAlignment="1" applyProtection="1">
      <alignment horizontal="left" vertical="top" indent="1" shrinkToFit="1"/>
      <protection locked="0"/>
    </xf>
    <xf numFmtId="0" fontId="16" fillId="15" borderId="10" xfId="0" applyFont="1" applyFill="1" applyBorder="1" applyAlignment="1" applyProtection="1">
      <alignment horizontal="left" vertical="top" indent="1" shrinkToFit="1"/>
      <protection locked="0"/>
    </xf>
    <xf numFmtId="0" fontId="25" fillId="26" borderId="11" xfId="0" applyFont="1" applyFill="1" applyBorder="1" applyAlignment="1">
      <alignment horizontal="left" vertical="center" wrapText="1" indent="1"/>
    </xf>
    <xf numFmtId="0" fontId="25" fillId="26" borderId="39" xfId="0" applyFont="1" applyFill="1" applyBorder="1" applyAlignment="1">
      <alignment horizontal="left" vertical="center" wrapText="1" indent="1"/>
    </xf>
    <xf numFmtId="0" fontId="67" fillId="0" borderId="23" xfId="0" applyFont="1" applyFill="1" applyBorder="1" applyAlignment="1" applyProtection="1">
      <alignment horizontal="left" vertical="center" wrapText="1" indent="1"/>
    </xf>
    <xf numFmtId="0" fontId="25" fillId="0" borderId="0" xfId="0" applyFont="1" applyFill="1" applyBorder="1" applyAlignment="1" applyProtection="1">
      <alignment horizontal="left" vertical="center" wrapText="1" indent="1"/>
    </xf>
    <xf numFmtId="0" fontId="25" fillId="0" borderId="58" xfId="0" applyFont="1" applyFill="1" applyBorder="1" applyAlignment="1" applyProtection="1">
      <alignment horizontal="left" vertical="center" wrapText="1" indent="1"/>
    </xf>
    <xf numFmtId="0" fontId="25" fillId="0" borderId="23" xfId="0" applyFont="1" applyFill="1" applyBorder="1" applyAlignment="1" applyProtection="1">
      <alignment horizontal="left" vertical="center" wrapText="1" indent="1"/>
    </xf>
    <xf numFmtId="0" fontId="15" fillId="10" borderId="16" xfId="0" applyFont="1" applyFill="1" applyBorder="1" applyAlignment="1">
      <alignment horizontal="left" wrapText="1" indent="1"/>
    </xf>
    <xf numFmtId="0" fontId="17" fillId="16" borderId="0" xfId="0" applyFont="1" applyFill="1" applyAlignment="1">
      <alignment horizontal="left" vertical="center" wrapText="1" indent="1"/>
    </xf>
    <xf numFmtId="0" fontId="27" fillId="10" borderId="28" xfId="0" applyFont="1" applyFill="1" applyBorder="1" applyAlignment="1">
      <alignment horizontal="left" vertical="center" wrapText="1" indent="1"/>
    </xf>
    <xf numFmtId="0" fontId="27" fillId="10" borderId="3" xfId="0" applyFont="1" applyFill="1" applyBorder="1" applyAlignment="1">
      <alignment horizontal="left" vertical="center" wrapText="1" indent="1"/>
    </xf>
    <xf numFmtId="0" fontId="27" fillId="10" borderId="60" xfId="0" applyFont="1" applyFill="1" applyBorder="1" applyAlignment="1">
      <alignment horizontal="left" vertical="center" wrapText="1" indent="1"/>
    </xf>
    <xf numFmtId="0" fontId="27" fillId="10" borderId="2" xfId="0" applyFont="1" applyFill="1" applyBorder="1" applyAlignment="1">
      <alignment horizontal="left" vertical="center" wrapText="1" indent="1"/>
    </xf>
    <xf numFmtId="0" fontId="25" fillId="10" borderId="61" xfId="0" applyFont="1" applyFill="1" applyBorder="1" applyAlignment="1">
      <alignment horizontal="left" wrapText="1" indent="1"/>
    </xf>
    <xf numFmtId="0" fontId="25" fillId="10" borderId="59" xfId="0" applyFont="1" applyFill="1" applyBorder="1" applyAlignment="1">
      <alignment horizontal="left" wrapText="1" indent="1"/>
    </xf>
    <xf numFmtId="0" fontId="17" fillId="0" borderId="66" xfId="0" applyFont="1" applyBorder="1" applyAlignment="1" applyProtection="1">
      <alignment horizontal="center" wrapText="1"/>
      <protection locked="0"/>
    </xf>
    <xf numFmtId="0" fontId="17" fillId="0" borderId="12" xfId="0" applyFont="1" applyBorder="1" applyAlignment="1" applyProtection="1">
      <alignment horizontal="center" wrapText="1"/>
      <protection locked="0"/>
    </xf>
    <xf numFmtId="0" fontId="17" fillId="0" borderId="68" xfId="0" applyFont="1" applyBorder="1" applyAlignment="1" applyProtection="1">
      <alignment horizontal="left" indent="1"/>
      <protection locked="0"/>
    </xf>
    <xf numFmtId="0" fontId="17" fillId="0" borderId="21" xfId="0" applyFont="1" applyBorder="1" applyAlignment="1" applyProtection="1">
      <alignment horizontal="left" indent="1"/>
      <protection locked="0"/>
    </xf>
    <xf numFmtId="0" fontId="11" fillId="0" borderId="40" xfId="0" applyFont="1" applyBorder="1" applyAlignment="1" applyProtection="1">
      <alignment horizontal="center"/>
      <protection locked="0"/>
    </xf>
    <xf numFmtId="0" fontId="11" fillId="0" borderId="69" xfId="0" applyFont="1" applyBorder="1" applyAlignment="1" applyProtection="1">
      <alignment horizontal="center"/>
      <protection locked="0"/>
    </xf>
    <xf numFmtId="0" fontId="47" fillId="11" borderId="25" xfId="0" applyFont="1" applyFill="1" applyBorder="1" applyAlignment="1" applyProtection="1">
      <alignment horizontal="left" vertical="top" wrapText="1" indent="1" shrinkToFit="1"/>
      <protection locked="0"/>
    </xf>
    <xf numFmtId="0" fontId="11" fillId="0" borderId="68" xfId="0" applyFont="1" applyBorder="1" applyAlignment="1" applyProtection="1">
      <alignment horizontal="center"/>
      <protection locked="0"/>
    </xf>
    <xf numFmtId="0" fontId="11" fillId="0" borderId="21" xfId="0" applyFont="1" applyBorder="1" applyAlignment="1" applyProtection="1">
      <alignment horizontal="center"/>
      <protection locked="0"/>
    </xf>
    <xf numFmtId="3" fontId="27" fillId="0" borderId="18" xfId="3" applyNumberFormat="1" applyFont="1" applyBorder="1" applyAlignment="1" applyProtection="1">
      <alignment horizontal="right" indent="3"/>
      <protection locked="0"/>
    </xf>
    <xf numFmtId="3" fontId="34" fillId="0" borderId="18" xfId="3" applyNumberFormat="1" applyFont="1" applyFill="1" applyBorder="1" applyAlignment="1" applyProtection="1">
      <alignment horizontal="right" indent="3"/>
      <protection locked="0"/>
    </xf>
    <xf numFmtId="3" fontId="25" fillId="0" borderId="64" xfId="0" applyNumberFormat="1" applyFont="1" applyFill="1" applyBorder="1" applyAlignment="1" applyProtection="1">
      <alignment horizontal="right" vertical="top" wrapText="1" indent="3"/>
      <protection locked="0"/>
    </xf>
    <xf numFmtId="0" fontId="72" fillId="0" borderId="0" xfId="0" applyFont="1" applyAlignment="1">
      <alignment horizontal="left" wrapText="1"/>
    </xf>
    <xf numFmtId="0" fontId="73" fillId="21" borderId="8" xfId="0" applyFont="1" applyFill="1" applyBorder="1" applyAlignment="1">
      <alignment horizontal="left" wrapText="1"/>
    </xf>
    <xf numFmtId="0" fontId="73" fillId="8" borderId="2" xfId="0" applyFont="1" applyFill="1" applyBorder="1" applyAlignment="1">
      <alignment horizontal="left" vertical="center" wrapText="1"/>
    </xf>
    <xf numFmtId="0" fontId="73" fillId="8" borderId="17" xfId="0" applyFont="1" applyFill="1" applyBorder="1" applyAlignment="1">
      <alignment horizontal="center" vertical="center" wrapText="1"/>
    </xf>
    <xf numFmtId="0" fontId="73" fillId="8" borderId="3" xfId="0" applyFont="1" applyFill="1" applyBorder="1" applyAlignment="1">
      <alignment horizontal="center" vertical="center" wrapText="1"/>
    </xf>
    <xf numFmtId="0" fontId="73" fillId="8" borderId="4" xfId="0" applyFont="1" applyFill="1" applyBorder="1" applyAlignment="1">
      <alignment horizontal="center" vertical="center" wrapText="1"/>
    </xf>
    <xf numFmtId="0" fontId="72" fillId="21" borderId="24" xfId="0" applyFont="1" applyFill="1" applyBorder="1" applyAlignment="1">
      <alignment horizontal="left" indent="1"/>
    </xf>
    <xf numFmtId="0" fontId="72" fillId="0" borderId="0" xfId="0" applyFont="1" applyAlignment="1" applyProtection="1">
      <alignment horizontal="left" wrapText="1"/>
    </xf>
    <xf numFmtId="0" fontId="12" fillId="0" borderId="3" xfId="0" applyFont="1" applyFill="1" applyBorder="1" applyAlignment="1" applyProtection="1">
      <alignment horizontal="center" vertical="center" wrapText="1"/>
      <protection locked="0"/>
    </xf>
    <xf numFmtId="0" fontId="12" fillId="0" borderId="18" xfId="0" applyFont="1" applyBorder="1" applyAlignment="1" applyProtection="1">
      <alignment horizontal="center" vertical="center"/>
      <protection locked="0"/>
    </xf>
    <xf numFmtId="0" fontId="12" fillId="0" borderId="64" xfId="0" applyFont="1" applyFill="1" applyBorder="1" applyAlignment="1" applyProtection="1">
      <alignment horizontal="center" vertical="center" wrapText="1"/>
      <protection locked="0"/>
    </xf>
    <xf numFmtId="0" fontId="35" fillId="0" borderId="65" xfId="0" applyFont="1" applyBorder="1" applyAlignment="1" applyProtection="1">
      <alignment horizontal="center" vertical="center"/>
      <protection locked="0"/>
    </xf>
    <xf numFmtId="0" fontId="12" fillId="0" borderId="3" xfId="0" applyFont="1" applyFill="1" applyBorder="1" applyAlignment="1" applyProtection="1">
      <alignment horizontal="right" wrapText="1" indent="3"/>
      <protection locked="0"/>
    </xf>
    <xf numFmtId="0" fontId="12" fillId="0" borderId="64" xfId="0" applyFont="1" applyFill="1" applyBorder="1" applyAlignment="1" applyProtection="1">
      <alignment horizontal="right" indent="3"/>
      <protection locked="0"/>
    </xf>
    <xf numFmtId="0" fontId="8" fillId="0" borderId="66" xfId="0" applyFont="1" applyBorder="1" applyAlignment="1" applyProtection="1">
      <alignment horizontal="left" wrapText="1"/>
      <protection locked="0"/>
    </xf>
    <xf numFmtId="0" fontId="8" fillId="0" borderId="12" xfId="0" applyFont="1" applyBorder="1" applyAlignment="1" applyProtection="1">
      <alignment horizontal="left" wrapText="1"/>
      <protection locked="0"/>
    </xf>
    <xf numFmtId="0" fontId="8" fillId="0" borderId="40" xfId="0" applyFont="1" applyBorder="1" applyAlignment="1" applyProtection="1">
      <protection locked="0"/>
    </xf>
    <xf numFmtId="0" fontId="8" fillId="0" borderId="69" xfId="0" applyFont="1" applyBorder="1" applyAlignment="1" applyProtection="1">
      <protection locked="0"/>
    </xf>
    <xf numFmtId="0" fontId="32" fillId="8" borderId="3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37" xfId="0" applyFont="1" applyFill="1" applyBorder="1" applyAlignment="1">
      <alignment horizontal="left" vertical="center" indent="1"/>
    </xf>
    <xf numFmtId="0" fontId="32" fillId="8" borderId="27" xfId="0" applyFont="1" applyFill="1" applyBorder="1" applyAlignment="1">
      <alignment horizontal="left" vertical="center" indent="1"/>
    </xf>
    <xf numFmtId="0" fontId="32" fillId="8" borderId="1" xfId="0" applyFont="1" applyFill="1" applyBorder="1" applyAlignment="1">
      <alignment horizontal="left" vertical="center" indent="1"/>
    </xf>
    <xf numFmtId="0" fontId="32" fillId="8" borderId="38" xfId="0" applyFont="1" applyFill="1" applyBorder="1" applyAlignment="1">
      <alignment horizontal="left" vertical="center" indent="1"/>
    </xf>
    <xf numFmtId="0" fontId="31" fillId="8" borderId="11" xfId="0" applyFont="1" applyFill="1" applyBorder="1" applyAlignment="1">
      <alignment horizontal="left" indent="1"/>
    </xf>
    <xf numFmtId="0" fontId="31" fillId="8" borderId="39" xfId="0" applyFont="1" applyFill="1" applyBorder="1" applyAlignment="1">
      <alignment horizontal="left" wrapText="1" indent="1"/>
    </xf>
    <xf numFmtId="0" fontId="31" fillId="8" borderId="12" xfId="0" applyFont="1" applyFill="1" applyBorder="1" applyAlignment="1">
      <alignment horizontal="left" wrapText="1" indent="1"/>
    </xf>
    <xf numFmtId="0" fontId="76" fillId="8" borderId="4" xfId="0" applyFont="1" applyFill="1" applyBorder="1" applyAlignment="1" applyProtection="1">
      <alignment horizontal="center" vertical="center" wrapText="1"/>
    </xf>
    <xf numFmtId="0" fontId="76" fillId="8" borderId="2" xfId="0" applyFont="1" applyFill="1" applyBorder="1" applyAlignment="1" applyProtection="1">
      <alignment horizontal="center" vertical="center" wrapText="1"/>
    </xf>
    <xf numFmtId="0" fontId="76" fillId="8" borderId="47" xfId="0" applyFont="1" applyFill="1" applyBorder="1" applyAlignment="1" applyProtection="1">
      <alignment horizontal="center" vertical="center" wrapText="1"/>
    </xf>
    <xf numFmtId="0" fontId="14" fillId="11" borderId="40" xfId="0" applyFont="1" applyFill="1" applyBorder="1" applyAlignment="1" applyProtection="1">
      <alignment horizontal="left" vertical="top" wrapText="1" shrinkToFit="1"/>
      <protection locked="0"/>
    </xf>
    <xf numFmtId="0" fontId="14" fillId="11" borderId="70" xfId="0" applyFont="1" applyFill="1" applyBorder="1" applyAlignment="1" applyProtection="1">
      <alignment horizontal="left" vertical="top" wrapText="1" shrinkToFit="1"/>
      <protection locked="0"/>
    </xf>
    <xf numFmtId="0" fontId="14" fillId="11" borderId="69" xfId="0" applyFont="1" applyFill="1" applyBorder="1" applyAlignment="1" applyProtection="1">
      <alignment horizontal="left" vertical="top" wrapText="1" shrinkToFit="1"/>
      <protection locked="0"/>
    </xf>
    <xf numFmtId="0" fontId="31" fillId="8" borderId="27" xfId="0" applyFont="1" applyFill="1" applyBorder="1" applyAlignment="1" applyProtection="1">
      <alignment horizontal="left" indent="1"/>
    </xf>
    <xf numFmtId="0" fontId="31" fillId="8" borderId="1" xfId="0" applyFont="1" applyFill="1" applyBorder="1" applyAlignment="1" applyProtection="1">
      <alignment horizontal="left" indent="1"/>
    </xf>
    <xf numFmtId="0" fontId="0" fillId="8" borderId="38" xfId="0" applyFont="1" applyFill="1" applyBorder="1" applyAlignment="1">
      <alignment horizontal="left" indent="1"/>
    </xf>
    <xf numFmtId="0" fontId="18" fillId="8" borderId="56" xfId="0" applyFont="1" applyFill="1" applyBorder="1" applyAlignment="1" applyProtection="1">
      <alignment vertical="top" wrapText="1"/>
    </xf>
    <xf numFmtId="0" fontId="18" fillId="8" borderId="57" xfId="0" applyFont="1" applyFill="1" applyBorder="1" applyAlignment="1" applyProtection="1">
      <alignment vertical="top" wrapText="1"/>
    </xf>
    <xf numFmtId="0" fontId="12" fillId="8" borderId="11" xfId="0" applyFont="1" applyFill="1" applyBorder="1" applyAlignment="1">
      <alignment horizontal="left" vertical="center" wrapText="1" indent="1"/>
    </xf>
    <xf numFmtId="0" fontId="12" fillId="8" borderId="39" xfId="0" applyFont="1" applyFill="1" applyBorder="1" applyAlignment="1">
      <alignment horizontal="left" vertical="center" wrapText="1" indent="1"/>
    </xf>
    <xf numFmtId="0" fontId="12" fillId="8" borderId="6" xfId="0" applyFont="1" applyFill="1" applyBorder="1" applyAlignment="1">
      <alignment horizontal="left" vertical="center" wrapText="1" indent="1"/>
    </xf>
    <xf numFmtId="0" fontId="0" fillId="8" borderId="6" xfId="0" applyFont="1" applyFill="1" applyBorder="1" applyAlignment="1">
      <alignment horizontal="left" indent="1"/>
    </xf>
    <xf numFmtId="0" fontId="0" fillId="8" borderId="7" xfId="0" applyFont="1" applyFill="1" applyBorder="1" applyAlignment="1">
      <alignment horizontal="left" indent="1"/>
    </xf>
    <xf numFmtId="0" fontId="0" fillId="8" borderId="0" xfId="0" applyFont="1" applyFill="1" applyBorder="1" applyAlignment="1">
      <alignment horizontal="left" indent="1"/>
    </xf>
    <xf numFmtId="0" fontId="12" fillId="8" borderId="24" xfId="0" applyFont="1" applyFill="1" applyBorder="1" applyAlignment="1">
      <alignment horizontal="left" indent="1"/>
    </xf>
    <xf numFmtId="0" fontId="0" fillId="8" borderId="24" xfId="0" applyFont="1" applyFill="1" applyBorder="1" applyAlignment="1">
      <alignment horizontal="left" indent="1"/>
    </xf>
    <xf numFmtId="0" fontId="0" fillId="8" borderId="67" xfId="0" applyFont="1" applyFill="1" applyBorder="1" applyAlignment="1">
      <alignment horizontal="left" indent="1"/>
    </xf>
    <xf numFmtId="0" fontId="0" fillId="8" borderId="9" xfId="0" applyFont="1" applyFill="1" applyBorder="1" applyAlignment="1">
      <alignment horizontal="left" wrapText="1" indent="1"/>
    </xf>
    <xf numFmtId="0" fontId="0" fillId="8" borderId="9" xfId="0" applyFont="1" applyFill="1" applyBorder="1" applyAlignment="1">
      <alignment horizontal="left" indent="1"/>
    </xf>
    <xf numFmtId="0" fontId="0" fillId="8" borderId="10" xfId="0" applyFont="1" applyFill="1" applyBorder="1" applyAlignment="1">
      <alignment horizontal="left" indent="1"/>
    </xf>
    <xf numFmtId="0" fontId="11" fillId="0" borderId="68" xfId="0" applyFont="1" applyBorder="1" applyAlignment="1" applyProtection="1">
      <protection locked="0"/>
    </xf>
    <xf numFmtId="0" fontId="11" fillId="0" borderId="21" xfId="0" applyFont="1" applyBorder="1" applyAlignment="1" applyProtection="1">
      <protection locked="0"/>
    </xf>
    <xf numFmtId="0" fontId="77" fillId="0" borderId="5" xfId="0" applyFont="1" applyFill="1" applyBorder="1" applyAlignment="1" applyProtection="1">
      <alignment horizontal="left" vertical="top" wrapText="1" indent="1"/>
      <protection locked="0"/>
    </xf>
    <xf numFmtId="0" fontId="71" fillId="0" borderId="6" xfId="0" applyFont="1" applyFill="1" applyBorder="1" applyAlignment="1" applyProtection="1">
      <alignment horizontal="left" vertical="top" wrapText="1" indent="1"/>
      <protection locked="0"/>
    </xf>
    <xf numFmtId="0" fontId="71" fillId="0" borderId="7" xfId="0" applyFont="1" applyFill="1" applyBorder="1" applyAlignment="1" applyProtection="1">
      <alignment horizontal="left" vertical="top" wrapText="1" indent="1"/>
      <protection locked="0"/>
    </xf>
    <xf numFmtId="0" fontId="71" fillId="0" borderId="8" xfId="0" applyFont="1" applyFill="1" applyBorder="1" applyAlignment="1" applyProtection="1">
      <alignment horizontal="left" vertical="top" wrapText="1" indent="1"/>
      <protection locked="0"/>
    </xf>
    <xf numFmtId="0" fontId="71" fillId="0" borderId="0" xfId="0" applyFont="1" applyFill="1" applyBorder="1" applyAlignment="1" applyProtection="1">
      <alignment horizontal="left" vertical="top" wrapText="1" indent="1"/>
      <protection locked="0"/>
    </xf>
    <xf numFmtId="0" fontId="71" fillId="0" borderId="24" xfId="0" applyFont="1" applyFill="1" applyBorder="1" applyAlignment="1" applyProtection="1">
      <alignment horizontal="left" vertical="top" wrapText="1" indent="1"/>
      <protection locked="0"/>
    </xf>
    <xf numFmtId="0" fontId="71" fillId="0" borderId="53" xfId="0" applyFont="1" applyFill="1" applyBorder="1" applyAlignment="1" applyProtection="1">
      <alignment horizontal="left" vertical="top" wrapText="1" indent="1"/>
      <protection locked="0"/>
    </xf>
    <xf numFmtId="0" fontId="71" fillId="0" borderId="9" xfId="0" applyFont="1" applyFill="1" applyBorder="1" applyAlignment="1" applyProtection="1">
      <alignment horizontal="left" vertical="top" wrapText="1" indent="1"/>
      <protection locked="0"/>
    </xf>
    <xf numFmtId="0" fontId="71" fillId="0" borderId="10" xfId="0" applyFont="1" applyFill="1" applyBorder="1" applyAlignment="1" applyProtection="1">
      <alignment horizontal="left" vertical="top" wrapText="1" indent="1"/>
      <protection locked="0"/>
    </xf>
    <xf numFmtId="0" fontId="79" fillId="0" borderId="0" xfId="0" applyFont="1" applyAlignment="1">
      <alignment vertical="center"/>
    </xf>
    <xf numFmtId="3" fontId="12" fillId="0" borderId="64" xfId="0" applyNumberFormat="1" applyFont="1" applyFill="1" applyBorder="1" applyAlignment="1" applyProtection="1">
      <alignment horizontal="center" vertical="center" wrapText="1"/>
      <protection locked="0"/>
    </xf>
    <xf numFmtId="0" fontId="11" fillId="0" borderId="66" xfId="0" applyFont="1" applyBorder="1" applyAlignment="1" applyProtection="1">
      <alignment horizontal="left" wrapText="1" indent="1"/>
      <protection locked="0"/>
    </xf>
    <xf numFmtId="0" fontId="11" fillId="0" borderId="12" xfId="0" applyFont="1" applyBorder="1" applyAlignment="1" applyProtection="1">
      <alignment horizontal="left" wrapText="1" indent="1"/>
      <protection locked="0"/>
    </xf>
    <xf numFmtId="15" fontId="11" fillId="0" borderId="68" xfId="0" applyNumberFormat="1" applyFont="1" applyBorder="1" applyAlignment="1" applyProtection="1">
      <alignment horizontal="left" indent="1"/>
      <protection locked="0"/>
    </xf>
    <xf numFmtId="3" fontId="31" fillId="0" borderId="18" xfId="3" applyNumberFormat="1" applyFont="1" applyBorder="1" applyAlignment="1" applyProtection="1">
      <alignment horizontal="center" vertical="center"/>
      <protection locked="0"/>
    </xf>
    <xf numFmtId="3" fontId="35" fillId="0" borderId="18" xfId="3" applyNumberFormat="1" applyFont="1" applyFill="1" applyBorder="1" applyAlignment="1" applyProtection="1">
      <alignment horizontal="center" vertical="center"/>
      <protection locked="0"/>
    </xf>
    <xf numFmtId="3" fontId="12" fillId="0" borderId="49" xfId="0" applyNumberFormat="1"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12" fillId="0" borderId="51" xfId="0" applyFont="1" applyBorder="1" applyAlignment="1" applyProtection="1">
      <alignment horizontal="center" vertical="center" wrapText="1"/>
      <protection locked="0"/>
    </xf>
    <xf numFmtId="0" fontId="35" fillId="21" borderId="54" xfId="0" applyFont="1" applyFill="1" applyBorder="1" applyAlignment="1" applyProtection="1">
      <alignment horizontal="center" vertical="center" wrapText="1"/>
    </xf>
    <xf numFmtId="0" fontId="39" fillId="18" borderId="55" xfId="4" applyFont="1" applyBorder="1" applyAlignment="1">
      <alignment horizontal="center" vertical="center" wrapText="1"/>
    </xf>
    <xf numFmtId="1" fontId="35" fillId="0" borderId="3" xfId="3" applyNumberFormat="1" applyFont="1" applyFill="1" applyBorder="1" applyAlignment="1" applyProtection="1">
      <alignment horizontal="center" vertical="center"/>
      <protection locked="0"/>
    </xf>
    <xf numFmtId="0" fontId="35" fillId="0" borderId="3" xfId="3" applyNumberFormat="1" applyFont="1" applyFill="1" applyBorder="1" applyAlignment="1" applyProtection="1">
      <alignment horizontal="center" vertical="center"/>
      <protection locked="0"/>
    </xf>
    <xf numFmtId="1" fontId="35" fillId="23" borderId="3" xfId="3" applyNumberFormat="1" applyFont="1" applyFill="1" applyBorder="1" applyAlignment="1" applyProtection="1">
      <alignment horizontal="center" vertical="center"/>
    </xf>
    <xf numFmtId="1" fontId="45" fillId="18" borderId="2" xfId="4" applyNumberFormat="1" applyFont="1" applyBorder="1" applyAlignment="1" applyProtection="1">
      <alignment horizontal="center" vertical="center"/>
    </xf>
    <xf numFmtId="0" fontId="11" fillId="0" borderId="66"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68" xfId="0" applyFont="1" applyBorder="1" applyAlignment="1" applyProtection="1">
      <alignment horizontal="center" vertical="center"/>
      <protection locked="0"/>
    </xf>
    <xf numFmtId="0" fontId="11" fillId="0" borderId="21" xfId="0" applyFont="1" applyBorder="1" applyAlignment="1" applyProtection="1">
      <alignment horizontal="center" vertical="center"/>
      <protection locked="0"/>
    </xf>
    <xf numFmtId="3" fontId="31" fillId="0" borderId="18" xfId="3" applyNumberFormat="1" applyFont="1" applyFill="1" applyBorder="1" applyAlignment="1" applyProtection="1">
      <alignment horizontal="right" indent="3"/>
      <protection locked="0"/>
    </xf>
    <xf numFmtId="0" fontId="12" fillId="0" borderId="18" xfId="0" applyFont="1" applyFill="1" applyBorder="1" applyAlignment="1" applyProtection="1">
      <alignment horizontal="right" indent="3"/>
      <protection locked="0"/>
    </xf>
    <xf numFmtId="164" fontId="33" fillId="0" borderId="40" xfId="0" quotePrefix="1" applyNumberFormat="1" applyFont="1" applyFill="1" applyBorder="1" applyAlignment="1" applyProtection="1">
      <alignment horizontal="left" wrapText="1" indent="1"/>
      <protection locked="0"/>
    </xf>
    <xf numFmtId="0" fontId="13" fillId="0" borderId="28" xfId="0" applyFont="1" applyBorder="1" applyAlignment="1"/>
    <xf numFmtId="0" fontId="13" fillId="0" borderId="28" xfId="0" applyFont="1" applyBorder="1" applyAlignment="1">
      <alignment wrapText="1"/>
    </xf>
    <xf numFmtId="0" fontId="13" fillId="23" borderId="28" xfId="0" applyFont="1" applyFill="1" applyBorder="1" applyAlignment="1">
      <alignment wrapText="1"/>
    </xf>
    <xf numFmtId="0" fontId="18" fillId="0" borderId="28" xfId="0" applyFont="1" applyBorder="1" applyAlignment="1">
      <alignment wrapText="1"/>
    </xf>
  </cellXfs>
  <cellStyles count="5">
    <cellStyle name="Comma" xfId="3" builtinId="3"/>
    <cellStyle name="Good" xfId="4" builtinId="26"/>
    <cellStyle name="Normal" xfId="0" builtinId="0"/>
    <cellStyle name="Normal 2" xfId="2"/>
    <cellStyle name="Percent" xfId="1" builtinId="5"/>
  </cellStyles>
  <dxfs count="271">
    <dxf>
      <font>
        <condense val="0"/>
        <extend val="0"/>
        <color rgb="FF006100"/>
      </font>
      <fill>
        <patternFill>
          <bgColor theme="6" tint="0.59996337778862885"/>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patternType="none">
          <bgColor indexed="65"/>
        </patternFill>
      </fill>
    </dxf>
    <dxf>
      <font>
        <color rgb="FFFF0000"/>
      </font>
      <fill>
        <patternFill>
          <bgColor theme="0"/>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patternType="none">
          <bgColor indexed="65"/>
        </patternFill>
      </fill>
    </dxf>
    <dxf>
      <font>
        <color rgb="FFFF0000"/>
      </font>
      <fill>
        <patternFill>
          <bgColor theme="0"/>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48"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pic>
      <xdr:nvPicPr>
        <xdr:cNvPr id="1047" name="Yes"/>
        <xdr:cNvPicPr preferRelativeResize="0">
          <a:picLocks noChangeArrowheads="1" noChangeShapeType="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190500" y="14264640"/>
          <a:ext cx="1158240" cy="289560"/>
        </a:xfrm>
        <a:prstGeom prst="rect">
          <a:avLst/>
        </a:prstGeom>
        <a:noFill/>
        <a:ln>
          <a:noFill/>
        </a:ln>
        <a:effectLst/>
        <a:extLst>
          <a:ext uri="{91240B29-F687-4F45-9708-019B960494DF}">
            <a14:hiddenLine xmlns:a14="http://schemas.microsoft.com/office/drawing/2010/main" w="1">
              <a:no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pic>
    <xdr:clientData fLocksWithSheet="0"/>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5"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6"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79375</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177736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11525250" y="171354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177736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11525250" y="171354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76200</xdr:colOff>
      <xdr:row>37</xdr:row>
      <xdr:rowOff>219075</xdr:rowOff>
    </xdr:from>
    <xdr:to>
      <xdr:col>1</xdr:col>
      <xdr:colOff>209550</xdr:colOff>
      <xdr:row>37</xdr:row>
      <xdr:rowOff>485775</xdr:rowOff>
    </xdr:to>
    <xdr:sp macro="" textlink="">
      <xdr:nvSpPr>
        <xdr:cNvPr id="2"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3"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647700</xdr:colOff>
      <xdr:row>0</xdr:row>
      <xdr:rowOff>0</xdr:rowOff>
    </xdr:from>
    <xdr:to>
      <xdr:col>2</xdr:col>
      <xdr:colOff>647700</xdr:colOff>
      <xdr:row>1</xdr:row>
      <xdr:rowOff>31750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3"/>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38</xdr:row>
      <xdr:rowOff>142875</xdr:rowOff>
    </xdr:to>
    <xdr:sp macro="" textlink="">
      <xdr:nvSpPr>
        <xdr:cNvPr id="5" name="Isosceles Triangle 4"/>
        <xdr:cNvSpPr>
          <a:spLocks noChangeArrowheads="1"/>
        </xdr:cNvSpPr>
      </xdr:nvSpPr>
      <xdr:spPr bwMode="auto">
        <a:xfrm rot="2700000">
          <a:off x="5338763" y="19254787"/>
          <a:ext cx="4762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198596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2214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0</xdr:colOff>
      <xdr:row>4</xdr:row>
      <xdr:rowOff>146050</xdr:rowOff>
    </xdr:to>
    <xdr:sp macro="" textlink="">
      <xdr:nvSpPr>
        <xdr:cNvPr id="5" name="Isosceles Triangle 4"/>
        <xdr:cNvSpPr>
          <a:spLocks noChangeArrowheads="1"/>
        </xdr:cNvSpPr>
      </xdr:nvSpPr>
      <xdr:spPr bwMode="auto">
        <a:xfrm rot="2700000">
          <a:off x="5286375" y="15757525"/>
          <a:ext cx="222250" cy="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0</xdr:row>
      <xdr:rowOff>0</xdr:rowOff>
    </xdr:from>
    <xdr:to>
      <xdr:col>0</xdr:col>
      <xdr:colOff>123825</xdr:colOff>
      <xdr:row>1</xdr:row>
      <xdr:rowOff>209550</xdr:rowOff>
    </xdr:to>
    <xdr:sp macro="" textlink="">
      <xdr:nvSpPr>
        <xdr:cNvPr id="4" name="Isosceles Triangle 2"/>
        <xdr:cNvSpPr>
          <a:spLocks noChangeArrowheads="1"/>
        </xdr:cNvSpPr>
      </xdr:nvSpPr>
      <xdr:spPr bwMode="auto">
        <a:xfrm rot="2700000">
          <a:off x="5105400" y="13506450"/>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6" name="Isosceles Triangle 2"/>
        <xdr:cNvSpPr>
          <a:spLocks noChangeArrowheads="1"/>
        </xdr:cNvSpPr>
      </xdr:nvSpPr>
      <xdr:spPr bwMode="auto">
        <a:xfrm rot="2700000">
          <a:off x="5314950" y="157194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9"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0"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32</xdr:row>
      <xdr:rowOff>177800</xdr:rowOff>
    </xdr:from>
    <xdr:to>
      <xdr:col>0</xdr:col>
      <xdr:colOff>0</xdr:colOff>
      <xdr:row>32</xdr:row>
      <xdr:rowOff>400050</xdr:rowOff>
    </xdr:to>
    <xdr:sp macro="" textlink="">
      <xdr:nvSpPr>
        <xdr:cNvPr id="3" name="Isosceles Triangle 2"/>
        <xdr:cNvSpPr>
          <a:spLocks noChangeArrowheads="1"/>
        </xdr:cNvSpPr>
      </xdr:nvSpPr>
      <xdr:spPr bwMode="auto">
        <a:xfrm rot="2700000">
          <a:off x="5346700" y="160274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6" name="Isosceles Triangle 2"/>
        <xdr:cNvSpPr>
          <a:spLocks noChangeArrowheads="1"/>
        </xdr:cNvSpPr>
      </xdr:nvSpPr>
      <xdr:spPr bwMode="auto">
        <a:xfrm rot="2700000">
          <a:off x="50800" y="739775"/>
          <a:ext cx="2222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8" name="Isosceles Triangle 2"/>
        <xdr:cNvSpPr>
          <a:spLocks noChangeArrowheads="1"/>
        </xdr:cNvSpPr>
      </xdr:nvSpPr>
      <xdr:spPr bwMode="auto">
        <a:xfrm rot="2700000">
          <a:off x="5357813" y="19673887"/>
          <a:ext cx="4381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9"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0"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xdr:row>
      <xdr:rowOff>171450</xdr:rowOff>
    </xdr:from>
    <xdr:to>
      <xdr:col>1</xdr:col>
      <xdr:colOff>22225</xdr:colOff>
      <xdr:row>4</xdr:row>
      <xdr:rowOff>9525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3</xdr:row>
      <xdr:rowOff>171450</xdr:rowOff>
    </xdr:from>
    <xdr:to>
      <xdr:col>1</xdr:col>
      <xdr:colOff>123825</xdr:colOff>
      <xdr:row>4</xdr:row>
      <xdr:rowOff>22225</xdr:rowOff>
    </xdr:to>
    <xdr:sp macro="" textlink="">
      <xdr:nvSpPr>
        <xdr:cNvPr id="5"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36</xdr:row>
      <xdr:rowOff>219075</xdr:rowOff>
    </xdr:from>
    <xdr:to>
      <xdr:col>1</xdr:col>
      <xdr:colOff>209550</xdr:colOff>
      <xdr:row>36</xdr:row>
      <xdr:rowOff>485775</xdr:rowOff>
    </xdr:to>
    <xdr:sp macro="" textlink="">
      <xdr:nvSpPr>
        <xdr:cNvPr id="6" name="Isosceles Triangle 1"/>
        <xdr:cNvSpPr>
          <a:spLocks noChangeArrowheads="1"/>
        </xdr:cNvSpPr>
      </xdr:nvSpPr>
      <xdr:spPr bwMode="auto">
        <a:xfrm rot="2700000" flipH="1" flipV="1">
          <a:off x="28575" y="17611725"/>
          <a:ext cx="2286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35</xdr:row>
      <xdr:rowOff>47625</xdr:rowOff>
    </xdr:from>
    <xdr:to>
      <xdr:col>3</xdr:col>
      <xdr:colOff>619125</xdr:colOff>
      <xdr:row>35</xdr:row>
      <xdr:rowOff>266700</xdr:rowOff>
    </xdr:to>
    <xdr:sp macro="" textlink="">
      <xdr:nvSpPr>
        <xdr:cNvPr id="7" name="Isosceles Triangle 2"/>
        <xdr:cNvSpPr>
          <a:spLocks noChangeArrowheads="1"/>
        </xdr:cNvSpPr>
      </xdr:nvSpPr>
      <xdr:spPr bwMode="auto">
        <a:xfrm rot="2700000">
          <a:off x="4486275" y="169926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2</xdr:row>
      <xdr:rowOff>190500</xdr:rowOff>
    </xdr:to>
    <xdr:sp macro="" textlink="">
      <xdr:nvSpPr>
        <xdr:cNvPr id="3" name="Isosceles Triangle 2"/>
        <xdr:cNvSpPr>
          <a:spLocks noChangeArrowheads="1"/>
        </xdr:cNvSpPr>
      </xdr:nvSpPr>
      <xdr:spPr bwMode="auto">
        <a:xfrm rot="2700000">
          <a:off x="5043487" y="15730538"/>
          <a:ext cx="219075" cy="0"/>
        </a:xfrm>
        <a:prstGeom prst="triangle">
          <a:avLst>
            <a:gd name="adj" fmla="val 50000"/>
          </a:avLst>
        </a:prstGeom>
        <a:solidFill>
          <a:srgbClr val="C0504D"/>
        </a:solidFill>
        <a:ln w="9525" algn="ctr">
          <a:noFill/>
          <a:round/>
          <a:headEnd/>
          <a:tailEnd/>
        </a:ln>
      </xdr:spPr>
    </xdr:sp>
    <xdr:clientData/>
  </xdr:twoCellAnchor>
  <xdr:twoCellAnchor>
    <xdr:from>
      <xdr:col>0</xdr:col>
      <xdr:colOff>0</xdr:colOff>
      <xdr:row>0</xdr:row>
      <xdr:rowOff>0</xdr:rowOff>
    </xdr:from>
    <xdr:to>
      <xdr:col>0</xdr:col>
      <xdr:colOff>0</xdr:colOff>
      <xdr:row>0</xdr:row>
      <xdr:rowOff>0</xdr:rowOff>
    </xdr:to>
    <xdr:pic>
      <xdr:nvPicPr>
        <xdr:cNvPr id="3073" name="Yes"/>
        <xdr:cNvPicPr preferRelativeResize="0">
          <a:picLocks noChangeArrowheads="1" noChangeShapeType="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190500" y="0"/>
          <a:ext cx="1158240" cy="0"/>
        </a:xfrm>
        <a:prstGeom prst="rect">
          <a:avLst/>
        </a:prstGeom>
        <a:noFill/>
        <a:ln>
          <a:noFill/>
        </a:ln>
        <a:effectLst/>
        <a:extLst>
          <a:ext uri="{91240B29-F687-4F45-9708-019B960494DF}">
            <a14:hiddenLine xmlns:a14="http://schemas.microsoft.com/office/drawing/2010/main" w="1">
              <a:no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pic>
    <xdr:clientData fLocksWithSheet="0"/>
  </xdr:twoCellAnchor>
  <xdr:twoCellAnchor>
    <xdr:from>
      <xdr:col>1</xdr:col>
      <xdr:colOff>76200</xdr:colOff>
      <xdr:row>37</xdr:row>
      <xdr:rowOff>228600</xdr:rowOff>
    </xdr:from>
    <xdr:to>
      <xdr:col>1</xdr:col>
      <xdr:colOff>209550</xdr:colOff>
      <xdr:row>37</xdr:row>
      <xdr:rowOff>495300</xdr:rowOff>
    </xdr:to>
    <xdr:sp macro="" textlink="">
      <xdr:nvSpPr>
        <xdr:cNvPr id="5"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6"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57825"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6"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32</xdr:row>
      <xdr:rowOff>171450</xdr:rowOff>
    </xdr:from>
    <xdr:to>
      <xdr:col>0</xdr:col>
      <xdr:colOff>0</xdr:colOff>
      <xdr:row>32</xdr:row>
      <xdr:rowOff>393700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32</xdr:row>
      <xdr:rowOff>171450</xdr:rowOff>
    </xdr:from>
    <xdr:to>
      <xdr:col>0</xdr:col>
      <xdr:colOff>127000</xdr:colOff>
      <xdr:row>32</xdr:row>
      <xdr:rowOff>393700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0"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1"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1</xdr:row>
      <xdr:rowOff>177800</xdr:rowOff>
    </xdr:from>
    <xdr:to>
      <xdr:col>0</xdr:col>
      <xdr:colOff>0</xdr:colOff>
      <xdr:row>2</xdr:row>
      <xdr:rowOff>85725</xdr:rowOff>
    </xdr:to>
    <xdr:sp macro="" textlink="">
      <xdr:nvSpPr>
        <xdr:cNvPr id="3"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1</xdr:row>
      <xdr:rowOff>171450</xdr:rowOff>
    </xdr:from>
    <xdr:to>
      <xdr:col>0</xdr:col>
      <xdr:colOff>127000</xdr:colOff>
      <xdr:row>2</xdr:row>
      <xdr:rowOff>79375</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2</xdr:row>
      <xdr:rowOff>177800</xdr:rowOff>
    </xdr:from>
    <xdr:to>
      <xdr:col>0</xdr:col>
      <xdr:colOff>0</xdr:colOff>
      <xdr:row>4</xdr:row>
      <xdr:rowOff>152400</xdr:rowOff>
    </xdr:to>
    <xdr:sp macro="" textlink="">
      <xdr:nvSpPr>
        <xdr:cNvPr id="3"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177800</xdr:rowOff>
    </xdr:from>
    <xdr:to>
      <xdr:col>0</xdr:col>
      <xdr:colOff>133350</xdr:colOff>
      <xdr:row>4</xdr:row>
      <xdr:rowOff>152400</xdr:rowOff>
    </xdr:to>
    <xdr:sp macro="" textlink="">
      <xdr:nvSpPr>
        <xdr:cNvPr id="5"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6"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5" name="Isosceles Triangle 2"/>
        <xdr:cNvSpPr>
          <a:spLocks noChangeArrowheads="1"/>
        </xdr:cNvSpPr>
      </xdr:nvSpPr>
      <xdr:spPr bwMode="auto">
        <a:xfrm rot="2700000">
          <a:off x="5314950" y="157194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177800</xdr:rowOff>
    </xdr:from>
    <xdr:to>
      <xdr:col>0</xdr:col>
      <xdr:colOff>0</xdr:colOff>
      <xdr:row>4</xdr:row>
      <xdr:rowOff>146050</xdr:rowOff>
    </xdr:to>
    <xdr:sp macro="" textlink="">
      <xdr:nvSpPr>
        <xdr:cNvPr id="3" name="Isosceles Triangle 2"/>
        <xdr:cNvSpPr>
          <a:spLocks noChangeArrowheads="1"/>
        </xdr:cNvSpPr>
      </xdr:nvSpPr>
      <xdr:spPr bwMode="auto">
        <a:xfrm rot="2700000">
          <a:off x="5346700" y="15722600"/>
          <a:ext cx="21590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142875</xdr:rowOff>
    </xdr:to>
    <xdr:sp macro="" textlink="">
      <xdr:nvSpPr>
        <xdr:cNvPr id="3" name="Isosceles Triangle 2"/>
        <xdr:cNvSpPr>
          <a:spLocks noChangeArrowheads="1"/>
        </xdr:cNvSpPr>
      </xdr:nvSpPr>
      <xdr:spPr bwMode="auto">
        <a:xfrm rot="2700000">
          <a:off x="5105400" y="156686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647700</xdr:colOff>
      <xdr:row>0</xdr:row>
      <xdr:rowOff>0</xdr:rowOff>
    </xdr:from>
    <xdr:to>
      <xdr:col>3</xdr:col>
      <xdr:colOff>647700</xdr:colOff>
      <xdr:row>0</xdr:row>
      <xdr:rowOff>222250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5"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647700</xdr:colOff>
      <xdr:row>0</xdr:row>
      <xdr:rowOff>0</xdr:rowOff>
    </xdr:from>
    <xdr:to>
      <xdr:col>2</xdr:col>
      <xdr:colOff>647700</xdr:colOff>
      <xdr:row>0</xdr:row>
      <xdr:rowOff>222250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37</xdr:row>
      <xdr:rowOff>76200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76200</xdr:colOff>
      <xdr:row>37</xdr:row>
      <xdr:rowOff>219075</xdr:rowOff>
    </xdr:from>
    <xdr:to>
      <xdr:col>1</xdr:col>
      <xdr:colOff>209550</xdr:colOff>
      <xdr:row>37</xdr:row>
      <xdr:rowOff>485775</xdr:rowOff>
    </xdr:to>
    <xdr:sp macro="" textlink="">
      <xdr:nvSpPr>
        <xdr:cNvPr id="2" name="Isosceles Triangle 1"/>
        <xdr:cNvSpPr>
          <a:spLocks noChangeArrowheads="1"/>
        </xdr:cNvSpPr>
      </xdr:nvSpPr>
      <xdr:spPr bwMode="auto">
        <a:xfrm rot="2700000" flipH="1" flipV="1">
          <a:off x="619125" y="201739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3" name="Isosceles Triangle 2"/>
        <xdr:cNvSpPr>
          <a:spLocks noChangeArrowheads="1"/>
        </xdr:cNvSpPr>
      </xdr:nvSpPr>
      <xdr:spPr bwMode="auto">
        <a:xfrm rot="2700000">
          <a:off x="5467350" y="195357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4"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9.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0.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1.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2.bin"/><Relationship Id="rId4" Type="http://schemas.openxmlformats.org/officeDocument/2006/relationships/comments" Target="../comments16.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3.bin"/><Relationship Id="rId4" Type="http://schemas.openxmlformats.org/officeDocument/2006/relationships/comments" Target="../comments17.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3.xml"/><Relationship Id="rId1" Type="http://schemas.openxmlformats.org/officeDocument/2006/relationships/printerSettings" Target="../printerSettings/printerSettings14.bin"/><Relationship Id="rId4" Type="http://schemas.openxmlformats.org/officeDocument/2006/relationships/comments" Target="../comments22.xml"/></Relationships>
</file>

<file path=xl/worksheets/_rels/sheet25.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27.xml"/><Relationship Id="rId1" Type="http://schemas.openxmlformats.org/officeDocument/2006/relationships/printerSettings" Target="../printerSettings/printerSettings15.bin"/><Relationship Id="rId4" Type="http://schemas.openxmlformats.org/officeDocument/2006/relationships/comments" Target="../comments26.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8.xml"/><Relationship Id="rId1" Type="http://schemas.openxmlformats.org/officeDocument/2006/relationships/printerSettings" Target="../printerSettings/printerSettings16.bin"/><Relationship Id="rId4" Type="http://schemas.openxmlformats.org/officeDocument/2006/relationships/comments" Target="../comments2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9.xml"/><Relationship Id="rId1" Type="http://schemas.openxmlformats.org/officeDocument/2006/relationships/printerSettings" Target="../printerSettings/printerSettings17.bin"/><Relationship Id="rId4" Type="http://schemas.openxmlformats.org/officeDocument/2006/relationships/comments" Target="../comments28.xml"/></Relationships>
</file>

<file path=xl/worksheets/_rels/sheet31.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drawing" Target="../drawings/drawing30.xml"/></Relationships>
</file>

<file path=xl/worksheets/_rels/sheet32.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drawing" Target="../drawings/drawing31.xml"/></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32.xml"/><Relationship Id="rId1" Type="http://schemas.openxmlformats.org/officeDocument/2006/relationships/printerSettings" Target="../printerSettings/printerSettings18.bin"/><Relationship Id="rId4" Type="http://schemas.openxmlformats.org/officeDocument/2006/relationships/comments" Target="../comments31.xml"/></Relationships>
</file>

<file path=xl/worksheets/_rels/sheet34.xml.rels><?xml version="1.0" encoding="UTF-8" standalone="yes"?>
<Relationships xmlns="http://schemas.openxmlformats.org/package/2006/relationships"><Relationship Id="rId3" Type="http://schemas.openxmlformats.org/officeDocument/2006/relationships/comments" Target="../comments32.xml"/><Relationship Id="rId2" Type="http://schemas.openxmlformats.org/officeDocument/2006/relationships/vmlDrawing" Target="../drawings/vmlDrawing32.vml"/><Relationship Id="rId1" Type="http://schemas.openxmlformats.org/officeDocument/2006/relationships/drawing" Target="../drawings/drawing33.xml"/></Relationships>
</file>

<file path=xl/worksheets/_rels/sheet35.xml.rels><?xml version="1.0" encoding="UTF-8" standalone="yes"?>
<Relationships xmlns="http://schemas.openxmlformats.org/package/2006/relationships"><Relationship Id="rId3" Type="http://schemas.openxmlformats.org/officeDocument/2006/relationships/comments" Target="../comments33.xml"/><Relationship Id="rId2" Type="http://schemas.openxmlformats.org/officeDocument/2006/relationships/vmlDrawing" Target="../drawings/vmlDrawing33.vml"/><Relationship Id="rId1" Type="http://schemas.openxmlformats.org/officeDocument/2006/relationships/drawing" Target="../drawings/drawing34.xml"/></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drawing" Target="../drawings/drawing35.xml"/><Relationship Id="rId1" Type="http://schemas.openxmlformats.org/officeDocument/2006/relationships/printerSettings" Target="../printerSettings/printerSettings19.bin"/><Relationship Id="rId4" Type="http://schemas.openxmlformats.org/officeDocument/2006/relationships/comments" Target="../comments34.xml"/></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36.xml"/><Relationship Id="rId1" Type="http://schemas.openxmlformats.org/officeDocument/2006/relationships/printerSettings" Target="../printerSettings/printerSettings20.bin"/><Relationship Id="rId4" Type="http://schemas.openxmlformats.org/officeDocument/2006/relationships/comments" Target="../comments35.xml"/></Relationships>
</file>

<file path=xl/worksheets/_rels/sheet38.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drawing" Target="../drawings/drawing37.xml"/><Relationship Id="rId1" Type="http://schemas.openxmlformats.org/officeDocument/2006/relationships/printerSettings" Target="../printerSettings/printerSettings21.bin"/><Relationship Id="rId4" Type="http://schemas.openxmlformats.org/officeDocument/2006/relationships/comments" Target="../comments36.xml"/></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38.xml"/><Relationship Id="rId1" Type="http://schemas.openxmlformats.org/officeDocument/2006/relationships/printerSettings" Target="../printerSettings/printerSettings22.bin"/><Relationship Id="rId4" Type="http://schemas.openxmlformats.org/officeDocument/2006/relationships/comments" Target="../comments3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38.vml"/><Relationship Id="rId2" Type="http://schemas.openxmlformats.org/officeDocument/2006/relationships/drawing" Target="../drawings/drawing39.xml"/><Relationship Id="rId1" Type="http://schemas.openxmlformats.org/officeDocument/2006/relationships/printerSettings" Target="../printerSettings/printerSettings23.bin"/><Relationship Id="rId4" Type="http://schemas.openxmlformats.org/officeDocument/2006/relationships/comments" Target="../comments38.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M44"/>
  <sheetViews>
    <sheetView tabSelected="1" zoomScale="75" zoomScaleNormal="75" workbookViewId="0">
      <pane xSplit="1" ySplit="2" topLeftCell="B3" activePane="bottomRight" state="frozen"/>
      <selection pane="topRight" activeCell="B1" sqref="B1"/>
      <selection pane="bottomLeft" activeCell="A3" sqref="A3"/>
      <selection pane="bottomRight" activeCell="K19" sqref="K19"/>
    </sheetView>
  </sheetViews>
  <sheetFormatPr defaultRowHeight="15" x14ac:dyDescent="0.2"/>
  <cols>
    <col min="1" max="1" width="14.5703125" style="1" bestFit="1" customWidth="1"/>
    <col min="2" max="2" width="15.7109375" style="9" bestFit="1" customWidth="1"/>
    <col min="3" max="4" width="12.7109375" style="9" customWidth="1"/>
    <col min="5" max="5" width="12.7109375" style="1" customWidth="1"/>
    <col min="6" max="7" width="14.5703125" style="1" customWidth="1"/>
    <col min="8" max="9" width="10.5703125" style="6" customWidth="1"/>
    <col min="10" max="10" width="14" style="6" customWidth="1"/>
    <col min="11" max="11" width="21.28515625" style="6" customWidth="1"/>
    <col min="12" max="13" width="11.140625" style="1" customWidth="1"/>
    <col min="14" max="14" width="12" style="10" customWidth="1"/>
    <col min="15" max="15" width="11.5703125" style="9" customWidth="1"/>
    <col min="16" max="16" width="10.7109375" style="2" customWidth="1"/>
    <col min="17" max="17" width="10.42578125" style="2" customWidth="1"/>
    <col min="18" max="18" width="13.42578125" style="2" customWidth="1"/>
    <col min="19" max="19" width="12.85546875" style="1" customWidth="1"/>
    <col min="20" max="21" width="14.85546875" style="2" customWidth="1"/>
    <col min="22" max="22" width="12.7109375" style="1" customWidth="1"/>
    <col min="23" max="23" width="12.28515625" style="2" customWidth="1"/>
    <col min="24" max="24" width="12.5703125" style="2" customWidth="1"/>
    <col min="25" max="25" width="9.5703125" style="3" bestFit="1" customWidth="1"/>
    <col min="26" max="26" width="18.140625" style="3" customWidth="1"/>
    <col min="27" max="27" width="22.5703125" style="3" bestFit="1" customWidth="1"/>
    <col min="28" max="28" width="19.85546875" style="3" bestFit="1" customWidth="1"/>
    <col min="29" max="29" width="13.7109375" style="3" customWidth="1"/>
    <col min="30" max="30" width="16.140625" style="3" bestFit="1" customWidth="1"/>
    <col min="31" max="32" width="12.7109375" style="1" customWidth="1"/>
    <col min="33" max="33" width="13.85546875" style="1" customWidth="1"/>
    <col min="34" max="34" width="12" style="1" customWidth="1"/>
    <col min="35" max="35" width="7.85546875" style="1" customWidth="1"/>
    <col min="36" max="36" width="12.85546875" style="1" customWidth="1"/>
    <col min="37" max="37" width="12.42578125" style="1" customWidth="1"/>
    <col min="38" max="38" width="11.140625" style="1" bestFit="1" customWidth="1"/>
    <col min="39" max="39" width="11.7109375" style="1" bestFit="1" customWidth="1"/>
    <col min="40" max="268" width="9.140625" style="1"/>
    <col min="269" max="269" width="23" style="1" customWidth="1"/>
    <col min="270" max="272" width="12.7109375" style="1" customWidth="1"/>
    <col min="273" max="273" width="14.5703125" style="1" customWidth="1"/>
    <col min="274" max="274" width="10.5703125" style="1" customWidth="1"/>
    <col min="275" max="276" width="15.140625" style="1" customWidth="1"/>
    <col min="277" max="278" width="11.140625" style="1" customWidth="1"/>
    <col min="279" max="279" width="12" style="1" customWidth="1"/>
    <col min="280" max="280" width="11.5703125" style="1" customWidth="1"/>
    <col min="281" max="281" width="10.7109375" style="1" customWidth="1"/>
    <col min="282" max="282" width="10.42578125" style="1" customWidth="1"/>
    <col min="283" max="283" width="12.85546875" style="1" customWidth="1"/>
    <col min="284" max="284" width="14.85546875" style="1" customWidth="1"/>
    <col min="285" max="285" width="12.7109375" style="1" customWidth="1"/>
    <col min="286" max="286" width="12.28515625" style="1" customWidth="1"/>
    <col min="287" max="287" width="12.5703125" style="1" customWidth="1"/>
    <col min="288" max="288" width="8.42578125" style="1" customWidth="1"/>
    <col min="289" max="289" width="12.7109375" style="1" customWidth="1"/>
    <col min="290" max="290" width="12" style="1" customWidth="1"/>
    <col min="291" max="291" width="12.85546875" style="1" customWidth="1"/>
    <col min="292" max="292" width="12.42578125" style="1" customWidth="1"/>
    <col min="293" max="293" width="10.28515625" style="1" customWidth="1"/>
    <col min="294" max="524" width="9.140625" style="1"/>
    <col min="525" max="525" width="23" style="1" customWidth="1"/>
    <col min="526" max="528" width="12.7109375" style="1" customWidth="1"/>
    <col min="529" max="529" width="14.5703125" style="1" customWidth="1"/>
    <col min="530" max="530" width="10.5703125" style="1" customWidth="1"/>
    <col min="531" max="532" width="15.140625" style="1" customWidth="1"/>
    <col min="533" max="534" width="11.140625" style="1" customWidth="1"/>
    <col min="535" max="535" width="12" style="1" customWidth="1"/>
    <col min="536" max="536" width="11.5703125" style="1" customWidth="1"/>
    <col min="537" max="537" width="10.7109375" style="1" customWidth="1"/>
    <col min="538" max="538" width="10.42578125" style="1" customWidth="1"/>
    <col min="539" max="539" width="12.85546875" style="1" customWidth="1"/>
    <col min="540" max="540" width="14.85546875" style="1" customWidth="1"/>
    <col min="541" max="541" width="12.7109375" style="1" customWidth="1"/>
    <col min="542" max="542" width="12.28515625" style="1" customWidth="1"/>
    <col min="543" max="543" width="12.5703125" style="1" customWidth="1"/>
    <col min="544" max="544" width="8.42578125" style="1" customWidth="1"/>
    <col min="545" max="545" width="12.7109375" style="1" customWidth="1"/>
    <col min="546" max="546" width="12" style="1" customWidth="1"/>
    <col min="547" max="547" width="12.85546875" style="1" customWidth="1"/>
    <col min="548" max="548" width="12.42578125" style="1" customWidth="1"/>
    <col min="549" max="549" width="10.28515625" style="1" customWidth="1"/>
    <col min="550" max="780" width="9.140625" style="1"/>
    <col min="781" max="781" width="23" style="1" customWidth="1"/>
    <col min="782" max="784" width="12.7109375" style="1" customWidth="1"/>
    <col min="785" max="785" width="14.5703125" style="1" customWidth="1"/>
    <col min="786" max="786" width="10.5703125" style="1" customWidth="1"/>
    <col min="787" max="788" width="15.140625" style="1" customWidth="1"/>
    <col min="789" max="790" width="11.140625" style="1" customWidth="1"/>
    <col min="791" max="791" width="12" style="1" customWidth="1"/>
    <col min="792" max="792" width="11.5703125" style="1" customWidth="1"/>
    <col min="793" max="793" width="10.7109375" style="1" customWidth="1"/>
    <col min="794" max="794" width="10.42578125" style="1" customWidth="1"/>
    <col min="795" max="795" width="12.85546875" style="1" customWidth="1"/>
    <col min="796" max="796" width="14.85546875" style="1" customWidth="1"/>
    <col min="797" max="797" width="12.7109375" style="1" customWidth="1"/>
    <col min="798" max="798" width="12.28515625" style="1" customWidth="1"/>
    <col min="799" max="799" width="12.5703125" style="1" customWidth="1"/>
    <col min="800" max="800" width="8.42578125" style="1" customWidth="1"/>
    <col min="801" max="801" width="12.7109375" style="1" customWidth="1"/>
    <col min="802" max="802" width="12" style="1" customWidth="1"/>
    <col min="803" max="803" width="12.85546875" style="1" customWidth="1"/>
    <col min="804" max="804" width="12.42578125" style="1" customWidth="1"/>
    <col min="805" max="805" width="10.28515625" style="1" customWidth="1"/>
    <col min="806" max="1036" width="9.140625" style="1"/>
    <col min="1037" max="1037" width="23" style="1" customWidth="1"/>
    <col min="1038" max="1040" width="12.7109375" style="1" customWidth="1"/>
    <col min="1041" max="1041" width="14.5703125" style="1" customWidth="1"/>
    <col min="1042" max="1042" width="10.5703125" style="1" customWidth="1"/>
    <col min="1043" max="1044" width="15.140625" style="1" customWidth="1"/>
    <col min="1045" max="1046" width="11.140625" style="1" customWidth="1"/>
    <col min="1047" max="1047" width="12" style="1" customWidth="1"/>
    <col min="1048" max="1048" width="11.5703125" style="1" customWidth="1"/>
    <col min="1049" max="1049" width="10.7109375" style="1" customWidth="1"/>
    <col min="1050" max="1050" width="10.42578125" style="1" customWidth="1"/>
    <col min="1051" max="1051" width="12.85546875" style="1" customWidth="1"/>
    <col min="1052" max="1052" width="14.85546875" style="1" customWidth="1"/>
    <col min="1053" max="1053" width="12.7109375" style="1" customWidth="1"/>
    <col min="1054" max="1054" width="12.28515625" style="1" customWidth="1"/>
    <col min="1055" max="1055" width="12.5703125" style="1" customWidth="1"/>
    <col min="1056" max="1056" width="8.42578125" style="1" customWidth="1"/>
    <col min="1057" max="1057" width="12.7109375" style="1" customWidth="1"/>
    <col min="1058" max="1058" width="12" style="1" customWidth="1"/>
    <col min="1059" max="1059" width="12.85546875" style="1" customWidth="1"/>
    <col min="1060" max="1060" width="12.42578125" style="1" customWidth="1"/>
    <col min="1061" max="1061" width="10.28515625" style="1" customWidth="1"/>
    <col min="1062" max="1292" width="9.140625" style="1"/>
    <col min="1293" max="1293" width="23" style="1" customWidth="1"/>
    <col min="1294" max="1296" width="12.7109375" style="1" customWidth="1"/>
    <col min="1297" max="1297" width="14.5703125" style="1" customWidth="1"/>
    <col min="1298" max="1298" width="10.5703125" style="1" customWidth="1"/>
    <col min="1299" max="1300" width="15.140625" style="1" customWidth="1"/>
    <col min="1301" max="1302" width="11.140625" style="1" customWidth="1"/>
    <col min="1303" max="1303" width="12" style="1" customWidth="1"/>
    <col min="1304" max="1304" width="11.5703125" style="1" customWidth="1"/>
    <col min="1305" max="1305" width="10.7109375" style="1" customWidth="1"/>
    <col min="1306" max="1306" width="10.42578125" style="1" customWidth="1"/>
    <col min="1307" max="1307" width="12.85546875" style="1" customWidth="1"/>
    <col min="1308" max="1308" width="14.85546875" style="1" customWidth="1"/>
    <col min="1309" max="1309" width="12.7109375" style="1" customWidth="1"/>
    <col min="1310" max="1310" width="12.28515625" style="1" customWidth="1"/>
    <col min="1311" max="1311" width="12.5703125" style="1" customWidth="1"/>
    <col min="1312" max="1312" width="8.42578125" style="1" customWidth="1"/>
    <col min="1313" max="1313" width="12.7109375" style="1" customWidth="1"/>
    <col min="1314" max="1314" width="12" style="1" customWidth="1"/>
    <col min="1315" max="1315" width="12.85546875" style="1" customWidth="1"/>
    <col min="1316" max="1316" width="12.42578125" style="1" customWidth="1"/>
    <col min="1317" max="1317" width="10.28515625" style="1" customWidth="1"/>
    <col min="1318" max="1548" width="9.140625" style="1"/>
    <col min="1549" max="1549" width="23" style="1" customWidth="1"/>
    <col min="1550" max="1552" width="12.7109375" style="1" customWidth="1"/>
    <col min="1553" max="1553" width="14.5703125" style="1" customWidth="1"/>
    <col min="1554" max="1554" width="10.5703125" style="1" customWidth="1"/>
    <col min="1555" max="1556" width="15.140625" style="1" customWidth="1"/>
    <col min="1557" max="1558" width="11.140625" style="1" customWidth="1"/>
    <col min="1559" max="1559" width="12" style="1" customWidth="1"/>
    <col min="1560" max="1560" width="11.5703125" style="1" customWidth="1"/>
    <col min="1561" max="1561" width="10.7109375" style="1" customWidth="1"/>
    <col min="1562" max="1562" width="10.42578125" style="1" customWidth="1"/>
    <col min="1563" max="1563" width="12.85546875" style="1" customWidth="1"/>
    <col min="1564" max="1564" width="14.85546875" style="1" customWidth="1"/>
    <col min="1565" max="1565" width="12.7109375" style="1" customWidth="1"/>
    <col min="1566" max="1566" width="12.28515625" style="1" customWidth="1"/>
    <col min="1567" max="1567" width="12.5703125" style="1" customWidth="1"/>
    <col min="1568" max="1568" width="8.42578125" style="1" customWidth="1"/>
    <col min="1569" max="1569" width="12.7109375" style="1" customWidth="1"/>
    <col min="1570" max="1570" width="12" style="1" customWidth="1"/>
    <col min="1571" max="1571" width="12.85546875" style="1" customWidth="1"/>
    <col min="1572" max="1572" width="12.42578125" style="1" customWidth="1"/>
    <col min="1573" max="1573" width="10.28515625" style="1" customWidth="1"/>
    <col min="1574" max="1804" width="9.140625" style="1"/>
    <col min="1805" max="1805" width="23" style="1" customWidth="1"/>
    <col min="1806" max="1808" width="12.7109375" style="1" customWidth="1"/>
    <col min="1809" max="1809" width="14.5703125" style="1" customWidth="1"/>
    <col min="1810" max="1810" width="10.5703125" style="1" customWidth="1"/>
    <col min="1811" max="1812" width="15.140625" style="1" customWidth="1"/>
    <col min="1813" max="1814" width="11.140625" style="1" customWidth="1"/>
    <col min="1815" max="1815" width="12" style="1" customWidth="1"/>
    <col min="1816" max="1816" width="11.5703125" style="1" customWidth="1"/>
    <col min="1817" max="1817" width="10.7109375" style="1" customWidth="1"/>
    <col min="1818" max="1818" width="10.42578125" style="1" customWidth="1"/>
    <col min="1819" max="1819" width="12.85546875" style="1" customWidth="1"/>
    <col min="1820" max="1820" width="14.85546875" style="1" customWidth="1"/>
    <col min="1821" max="1821" width="12.7109375" style="1" customWidth="1"/>
    <col min="1822" max="1822" width="12.28515625" style="1" customWidth="1"/>
    <col min="1823" max="1823" width="12.5703125" style="1" customWidth="1"/>
    <col min="1824" max="1824" width="8.42578125" style="1" customWidth="1"/>
    <col min="1825" max="1825" width="12.7109375" style="1" customWidth="1"/>
    <col min="1826" max="1826" width="12" style="1" customWidth="1"/>
    <col min="1827" max="1827" width="12.85546875" style="1" customWidth="1"/>
    <col min="1828" max="1828" width="12.42578125" style="1" customWidth="1"/>
    <col min="1829" max="1829" width="10.28515625" style="1" customWidth="1"/>
    <col min="1830" max="2060" width="9.140625" style="1"/>
    <col min="2061" max="2061" width="23" style="1" customWidth="1"/>
    <col min="2062" max="2064" width="12.7109375" style="1" customWidth="1"/>
    <col min="2065" max="2065" width="14.5703125" style="1" customWidth="1"/>
    <col min="2066" max="2066" width="10.5703125" style="1" customWidth="1"/>
    <col min="2067" max="2068" width="15.140625" style="1" customWidth="1"/>
    <col min="2069" max="2070" width="11.140625" style="1" customWidth="1"/>
    <col min="2071" max="2071" width="12" style="1" customWidth="1"/>
    <col min="2072" max="2072" width="11.5703125" style="1" customWidth="1"/>
    <col min="2073" max="2073" width="10.7109375" style="1" customWidth="1"/>
    <col min="2074" max="2074" width="10.42578125" style="1" customWidth="1"/>
    <col min="2075" max="2075" width="12.85546875" style="1" customWidth="1"/>
    <col min="2076" max="2076" width="14.85546875" style="1" customWidth="1"/>
    <col min="2077" max="2077" width="12.7109375" style="1" customWidth="1"/>
    <col min="2078" max="2078" width="12.28515625" style="1" customWidth="1"/>
    <col min="2079" max="2079" width="12.5703125" style="1" customWidth="1"/>
    <col min="2080" max="2080" width="8.42578125" style="1" customWidth="1"/>
    <col min="2081" max="2081" width="12.7109375" style="1" customWidth="1"/>
    <col min="2082" max="2082" width="12" style="1" customWidth="1"/>
    <col min="2083" max="2083" width="12.85546875" style="1" customWidth="1"/>
    <col min="2084" max="2084" width="12.42578125" style="1" customWidth="1"/>
    <col min="2085" max="2085" width="10.28515625" style="1" customWidth="1"/>
    <col min="2086" max="2316" width="9.140625" style="1"/>
    <col min="2317" max="2317" width="23" style="1" customWidth="1"/>
    <col min="2318" max="2320" width="12.7109375" style="1" customWidth="1"/>
    <col min="2321" max="2321" width="14.5703125" style="1" customWidth="1"/>
    <col min="2322" max="2322" width="10.5703125" style="1" customWidth="1"/>
    <col min="2323" max="2324" width="15.140625" style="1" customWidth="1"/>
    <col min="2325" max="2326" width="11.140625" style="1" customWidth="1"/>
    <col min="2327" max="2327" width="12" style="1" customWidth="1"/>
    <col min="2328" max="2328" width="11.5703125" style="1" customWidth="1"/>
    <col min="2329" max="2329" width="10.7109375" style="1" customWidth="1"/>
    <col min="2330" max="2330" width="10.42578125" style="1" customWidth="1"/>
    <col min="2331" max="2331" width="12.85546875" style="1" customWidth="1"/>
    <col min="2332" max="2332" width="14.85546875" style="1" customWidth="1"/>
    <col min="2333" max="2333" width="12.7109375" style="1" customWidth="1"/>
    <col min="2334" max="2334" width="12.28515625" style="1" customWidth="1"/>
    <col min="2335" max="2335" width="12.5703125" style="1" customWidth="1"/>
    <col min="2336" max="2336" width="8.42578125" style="1" customWidth="1"/>
    <col min="2337" max="2337" width="12.7109375" style="1" customWidth="1"/>
    <col min="2338" max="2338" width="12" style="1" customWidth="1"/>
    <col min="2339" max="2339" width="12.85546875" style="1" customWidth="1"/>
    <col min="2340" max="2340" width="12.42578125" style="1" customWidth="1"/>
    <col min="2341" max="2341" width="10.28515625" style="1" customWidth="1"/>
    <col min="2342" max="2572" width="9.140625" style="1"/>
    <col min="2573" max="2573" width="23" style="1" customWidth="1"/>
    <col min="2574" max="2576" width="12.7109375" style="1" customWidth="1"/>
    <col min="2577" max="2577" width="14.5703125" style="1" customWidth="1"/>
    <col min="2578" max="2578" width="10.5703125" style="1" customWidth="1"/>
    <col min="2579" max="2580" width="15.140625" style="1" customWidth="1"/>
    <col min="2581" max="2582" width="11.140625" style="1" customWidth="1"/>
    <col min="2583" max="2583" width="12" style="1" customWidth="1"/>
    <col min="2584" max="2584" width="11.5703125" style="1" customWidth="1"/>
    <col min="2585" max="2585" width="10.7109375" style="1" customWidth="1"/>
    <col min="2586" max="2586" width="10.42578125" style="1" customWidth="1"/>
    <col min="2587" max="2587" width="12.85546875" style="1" customWidth="1"/>
    <col min="2588" max="2588" width="14.85546875" style="1" customWidth="1"/>
    <col min="2589" max="2589" width="12.7109375" style="1" customWidth="1"/>
    <col min="2590" max="2590" width="12.28515625" style="1" customWidth="1"/>
    <col min="2591" max="2591" width="12.5703125" style="1" customWidth="1"/>
    <col min="2592" max="2592" width="8.42578125" style="1" customWidth="1"/>
    <col min="2593" max="2593" width="12.7109375" style="1" customWidth="1"/>
    <col min="2594" max="2594" width="12" style="1" customWidth="1"/>
    <col min="2595" max="2595" width="12.85546875" style="1" customWidth="1"/>
    <col min="2596" max="2596" width="12.42578125" style="1" customWidth="1"/>
    <col min="2597" max="2597" width="10.28515625" style="1" customWidth="1"/>
    <col min="2598" max="2828" width="9.140625" style="1"/>
    <col min="2829" max="2829" width="23" style="1" customWidth="1"/>
    <col min="2830" max="2832" width="12.7109375" style="1" customWidth="1"/>
    <col min="2833" max="2833" width="14.5703125" style="1" customWidth="1"/>
    <col min="2834" max="2834" width="10.5703125" style="1" customWidth="1"/>
    <col min="2835" max="2836" width="15.140625" style="1" customWidth="1"/>
    <col min="2837" max="2838" width="11.140625" style="1" customWidth="1"/>
    <col min="2839" max="2839" width="12" style="1" customWidth="1"/>
    <col min="2840" max="2840" width="11.5703125" style="1" customWidth="1"/>
    <col min="2841" max="2841" width="10.7109375" style="1" customWidth="1"/>
    <col min="2842" max="2842" width="10.42578125" style="1" customWidth="1"/>
    <col min="2843" max="2843" width="12.85546875" style="1" customWidth="1"/>
    <col min="2844" max="2844" width="14.85546875" style="1" customWidth="1"/>
    <col min="2845" max="2845" width="12.7109375" style="1" customWidth="1"/>
    <col min="2846" max="2846" width="12.28515625" style="1" customWidth="1"/>
    <col min="2847" max="2847" width="12.5703125" style="1" customWidth="1"/>
    <col min="2848" max="2848" width="8.42578125" style="1" customWidth="1"/>
    <col min="2849" max="2849" width="12.7109375" style="1" customWidth="1"/>
    <col min="2850" max="2850" width="12" style="1" customWidth="1"/>
    <col min="2851" max="2851" width="12.85546875" style="1" customWidth="1"/>
    <col min="2852" max="2852" width="12.42578125" style="1" customWidth="1"/>
    <col min="2853" max="2853" width="10.28515625" style="1" customWidth="1"/>
    <col min="2854" max="3084" width="9.140625" style="1"/>
    <col min="3085" max="3085" width="23" style="1" customWidth="1"/>
    <col min="3086" max="3088" width="12.7109375" style="1" customWidth="1"/>
    <col min="3089" max="3089" width="14.5703125" style="1" customWidth="1"/>
    <col min="3090" max="3090" width="10.5703125" style="1" customWidth="1"/>
    <col min="3091" max="3092" width="15.140625" style="1" customWidth="1"/>
    <col min="3093" max="3094" width="11.140625" style="1" customWidth="1"/>
    <col min="3095" max="3095" width="12" style="1" customWidth="1"/>
    <col min="3096" max="3096" width="11.5703125" style="1" customWidth="1"/>
    <col min="3097" max="3097" width="10.7109375" style="1" customWidth="1"/>
    <col min="3098" max="3098" width="10.42578125" style="1" customWidth="1"/>
    <col min="3099" max="3099" width="12.85546875" style="1" customWidth="1"/>
    <col min="3100" max="3100" width="14.85546875" style="1" customWidth="1"/>
    <col min="3101" max="3101" width="12.7109375" style="1" customWidth="1"/>
    <col min="3102" max="3102" width="12.28515625" style="1" customWidth="1"/>
    <col min="3103" max="3103" width="12.5703125" style="1" customWidth="1"/>
    <col min="3104" max="3104" width="8.42578125" style="1" customWidth="1"/>
    <col min="3105" max="3105" width="12.7109375" style="1" customWidth="1"/>
    <col min="3106" max="3106" width="12" style="1" customWidth="1"/>
    <col min="3107" max="3107" width="12.85546875" style="1" customWidth="1"/>
    <col min="3108" max="3108" width="12.42578125" style="1" customWidth="1"/>
    <col min="3109" max="3109" width="10.28515625" style="1" customWidth="1"/>
    <col min="3110" max="3340" width="9.140625" style="1"/>
    <col min="3341" max="3341" width="23" style="1" customWidth="1"/>
    <col min="3342" max="3344" width="12.7109375" style="1" customWidth="1"/>
    <col min="3345" max="3345" width="14.5703125" style="1" customWidth="1"/>
    <col min="3346" max="3346" width="10.5703125" style="1" customWidth="1"/>
    <col min="3347" max="3348" width="15.140625" style="1" customWidth="1"/>
    <col min="3349" max="3350" width="11.140625" style="1" customWidth="1"/>
    <col min="3351" max="3351" width="12" style="1" customWidth="1"/>
    <col min="3352" max="3352" width="11.5703125" style="1" customWidth="1"/>
    <col min="3353" max="3353" width="10.7109375" style="1" customWidth="1"/>
    <col min="3354" max="3354" width="10.42578125" style="1" customWidth="1"/>
    <col min="3355" max="3355" width="12.85546875" style="1" customWidth="1"/>
    <col min="3356" max="3356" width="14.85546875" style="1" customWidth="1"/>
    <col min="3357" max="3357" width="12.7109375" style="1" customWidth="1"/>
    <col min="3358" max="3358" width="12.28515625" style="1" customWidth="1"/>
    <col min="3359" max="3359" width="12.5703125" style="1" customWidth="1"/>
    <col min="3360" max="3360" width="8.42578125" style="1" customWidth="1"/>
    <col min="3361" max="3361" width="12.7109375" style="1" customWidth="1"/>
    <col min="3362" max="3362" width="12" style="1" customWidth="1"/>
    <col min="3363" max="3363" width="12.85546875" style="1" customWidth="1"/>
    <col min="3364" max="3364" width="12.42578125" style="1" customWidth="1"/>
    <col min="3365" max="3365" width="10.28515625" style="1" customWidth="1"/>
    <col min="3366" max="3596" width="9.140625" style="1"/>
    <col min="3597" max="3597" width="23" style="1" customWidth="1"/>
    <col min="3598" max="3600" width="12.7109375" style="1" customWidth="1"/>
    <col min="3601" max="3601" width="14.5703125" style="1" customWidth="1"/>
    <col min="3602" max="3602" width="10.5703125" style="1" customWidth="1"/>
    <col min="3603" max="3604" width="15.140625" style="1" customWidth="1"/>
    <col min="3605" max="3606" width="11.140625" style="1" customWidth="1"/>
    <col min="3607" max="3607" width="12" style="1" customWidth="1"/>
    <col min="3608" max="3608" width="11.5703125" style="1" customWidth="1"/>
    <col min="3609" max="3609" width="10.7109375" style="1" customWidth="1"/>
    <col min="3610" max="3610" width="10.42578125" style="1" customWidth="1"/>
    <col min="3611" max="3611" width="12.85546875" style="1" customWidth="1"/>
    <col min="3612" max="3612" width="14.85546875" style="1" customWidth="1"/>
    <col min="3613" max="3613" width="12.7109375" style="1" customWidth="1"/>
    <col min="3614" max="3614" width="12.28515625" style="1" customWidth="1"/>
    <col min="3615" max="3615" width="12.5703125" style="1" customWidth="1"/>
    <col min="3616" max="3616" width="8.42578125" style="1" customWidth="1"/>
    <col min="3617" max="3617" width="12.7109375" style="1" customWidth="1"/>
    <col min="3618" max="3618" width="12" style="1" customWidth="1"/>
    <col min="3619" max="3619" width="12.85546875" style="1" customWidth="1"/>
    <col min="3620" max="3620" width="12.42578125" style="1" customWidth="1"/>
    <col min="3621" max="3621" width="10.28515625" style="1" customWidth="1"/>
    <col min="3622" max="3852" width="9.140625" style="1"/>
    <col min="3853" max="3853" width="23" style="1" customWidth="1"/>
    <col min="3854" max="3856" width="12.7109375" style="1" customWidth="1"/>
    <col min="3857" max="3857" width="14.5703125" style="1" customWidth="1"/>
    <col min="3858" max="3858" width="10.5703125" style="1" customWidth="1"/>
    <col min="3859" max="3860" width="15.140625" style="1" customWidth="1"/>
    <col min="3861" max="3862" width="11.140625" style="1" customWidth="1"/>
    <col min="3863" max="3863" width="12" style="1" customWidth="1"/>
    <col min="3864" max="3864" width="11.5703125" style="1" customWidth="1"/>
    <col min="3865" max="3865" width="10.7109375" style="1" customWidth="1"/>
    <col min="3866" max="3866" width="10.42578125" style="1" customWidth="1"/>
    <col min="3867" max="3867" width="12.85546875" style="1" customWidth="1"/>
    <col min="3868" max="3868" width="14.85546875" style="1" customWidth="1"/>
    <col min="3869" max="3869" width="12.7109375" style="1" customWidth="1"/>
    <col min="3870" max="3870" width="12.28515625" style="1" customWidth="1"/>
    <col min="3871" max="3871" width="12.5703125" style="1" customWidth="1"/>
    <col min="3872" max="3872" width="8.42578125" style="1" customWidth="1"/>
    <col min="3873" max="3873" width="12.7109375" style="1" customWidth="1"/>
    <col min="3874" max="3874" width="12" style="1" customWidth="1"/>
    <col min="3875" max="3875" width="12.85546875" style="1" customWidth="1"/>
    <col min="3876" max="3876" width="12.42578125" style="1" customWidth="1"/>
    <col min="3877" max="3877" width="10.28515625" style="1" customWidth="1"/>
    <col min="3878" max="4108" width="9.140625" style="1"/>
    <col min="4109" max="4109" width="23" style="1" customWidth="1"/>
    <col min="4110" max="4112" width="12.7109375" style="1" customWidth="1"/>
    <col min="4113" max="4113" width="14.5703125" style="1" customWidth="1"/>
    <col min="4114" max="4114" width="10.5703125" style="1" customWidth="1"/>
    <col min="4115" max="4116" width="15.140625" style="1" customWidth="1"/>
    <col min="4117" max="4118" width="11.140625" style="1" customWidth="1"/>
    <col min="4119" max="4119" width="12" style="1" customWidth="1"/>
    <col min="4120" max="4120" width="11.5703125" style="1" customWidth="1"/>
    <col min="4121" max="4121" width="10.7109375" style="1" customWidth="1"/>
    <col min="4122" max="4122" width="10.42578125" style="1" customWidth="1"/>
    <col min="4123" max="4123" width="12.85546875" style="1" customWidth="1"/>
    <col min="4124" max="4124" width="14.85546875" style="1" customWidth="1"/>
    <col min="4125" max="4125" width="12.7109375" style="1" customWidth="1"/>
    <col min="4126" max="4126" width="12.28515625" style="1" customWidth="1"/>
    <col min="4127" max="4127" width="12.5703125" style="1" customWidth="1"/>
    <col min="4128" max="4128" width="8.42578125" style="1" customWidth="1"/>
    <col min="4129" max="4129" width="12.7109375" style="1" customWidth="1"/>
    <col min="4130" max="4130" width="12" style="1" customWidth="1"/>
    <col min="4131" max="4131" width="12.85546875" style="1" customWidth="1"/>
    <col min="4132" max="4132" width="12.42578125" style="1" customWidth="1"/>
    <col min="4133" max="4133" width="10.28515625" style="1" customWidth="1"/>
    <col min="4134" max="4364" width="9.140625" style="1"/>
    <col min="4365" max="4365" width="23" style="1" customWidth="1"/>
    <col min="4366" max="4368" width="12.7109375" style="1" customWidth="1"/>
    <col min="4369" max="4369" width="14.5703125" style="1" customWidth="1"/>
    <col min="4370" max="4370" width="10.5703125" style="1" customWidth="1"/>
    <col min="4371" max="4372" width="15.140625" style="1" customWidth="1"/>
    <col min="4373" max="4374" width="11.140625" style="1" customWidth="1"/>
    <col min="4375" max="4375" width="12" style="1" customWidth="1"/>
    <col min="4376" max="4376" width="11.5703125" style="1" customWidth="1"/>
    <col min="4377" max="4377" width="10.7109375" style="1" customWidth="1"/>
    <col min="4378" max="4378" width="10.42578125" style="1" customWidth="1"/>
    <col min="4379" max="4379" width="12.85546875" style="1" customWidth="1"/>
    <col min="4380" max="4380" width="14.85546875" style="1" customWidth="1"/>
    <col min="4381" max="4381" width="12.7109375" style="1" customWidth="1"/>
    <col min="4382" max="4382" width="12.28515625" style="1" customWidth="1"/>
    <col min="4383" max="4383" width="12.5703125" style="1" customWidth="1"/>
    <col min="4384" max="4384" width="8.42578125" style="1" customWidth="1"/>
    <col min="4385" max="4385" width="12.7109375" style="1" customWidth="1"/>
    <col min="4386" max="4386" width="12" style="1" customWidth="1"/>
    <col min="4387" max="4387" width="12.85546875" style="1" customWidth="1"/>
    <col min="4388" max="4388" width="12.42578125" style="1" customWidth="1"/>
    <col min="4389" max="4389" width="10.28515625" style="1" customWidth="1"/>
    <col min="4390" max="4620" width="9.140625" style="1"/>
    <col min="4621" max="4621" width="23" style="1" customWidth="1"/>
    <col min="4622" max="4624" width="12.7109375" style="1" customWidth="1"/>
    <col min="4625" max="4625" width="14.5703125" style="1" customWidth="1"/>
    <col min="4626" max="4626" width="10.5703125" style="1" customWidth="1"/>
    <col min="4627" max="4628" width="15.140625" style="1" customWidth="1"/>
    <col min="4629" max="4630" width="11.140625" style="1" customWidth="1"/>
    <col min="4631" max="4631" width="12" style="1" customWidth="1"/>
    <col min="4632" max="4632" width="11.5703125" style="1" customWidth="1"/>
    <col min="4633" max="4633" width="10.7109375" style="1" customWidth="1"/>
    <col min="4634" max="4634" width="10.42578125" style="1" customWidth="1"/>
    <col min="4635" max="4635" width="12.85546875" style="1" customWidth="1"/>
    <col min="4636" max="4636" width="14.85546875" style="1" customWidth="1"/>
    <col min="4637" max="4637" width="12.7109375" style="1" customWidth="1"/>
    <col min="4638" max="4638" width="12.28515625" style="1" customWidth="1"/>
    <col min="4639" max="4639" width="12.5703125" style="1" customWidth="1"/>
    <col min="4640" max="4640" width="8.42578125" style="1" customWidth="1"/>
    <col min="4641" max="4641" width="12.7109375" style="1" customWidth="1"/>
    <col min="4642" max="4642" width="12" style="1" customWidth="1"/>
    <col min="4643" max="4643" width="12.85546875" style="1" customWidth="1"/>
    <col min="4644" max="4644" width="12.42578125" style="1" customWidth="1"/>
    <col min="4645" max="4645" width="10.28515625" style="1" customWidth="1"/>
    <col min="4646" max="4876" width="9.140625" style="1"/>
    <col min="4877" max="4877" width="23" style="1" customWidth="1"/>
    <col min="4878" max="4880" width="12.7109375" style="1" customWidth="1"/>
    <col min="4881" max="4881" width="14.5703125" style="1" customWidth="1"/>
    <col min="4882" max="4882" width="10.5703125" style="1" customWidth="1"/>
    <col min="4883" max="4884" width="15.140625" style="1" customWidth="1"/>
    <col min="4885" max="4886" width="11.140625" style="1" customWidth="1"/>
    <col min="4887" max="4887" width="12" style="1" customWidth="1"/>
    <col min="4888" max="4888" width="11.5703125" style="1" customWidth="1"/>
    <col min="4889" max="4889" width="10.7109375" style="1" customWidth="1"/>
    <col min="4890" max="4890" width="10.42578125" style="1" customWidth="1"/>
    <col min="4891" max="4891" width="12.85546875" style="1" customWidth="1"/>
    <col min="4892" max="4892" width="14.85546875" style="1" customWidth="1"/>
    <col min="4893" max="4893" width="12.7109375" style="1" customWidth="1"/>
    <col min="4894" max="4894" width="12.28515625" style="1" customWidth="1"/>
    <col min="4895" max="4895" width="12.5703125" style="1" customWidth="1"/>
    <col min="4896" max="4896" width="8.42578125" style="1" customWidth="1"/>
    <col min="4897" max="4897" width="12.7109375" style="1" customWidth="1"/>
    <col min="4898" max="4898" width="12" style="1" customWidth="1"/>
    <col min="4899" max="4899" width="12.85546875" style="1" customWidth="1"/>
    <col min="4900" max="4900" width="12.42578125" style="1" customWidth="1"/>
    <col min="4901" max="4901" width="10.28515625" style="1" customWidth="1"/>
    <col min="4902" max="5132" width="9.140625" style="1"/>
    <col min="5133" max="5133" width="23" style="1" customWidth="1"/>
    <col min="5134" max="5136" width="12.7109375" style="1" customWidth="1"/>
    <col min="5137" max="5137" width="14.5703125" style="1" customWidth="1"/>
    <col min="5138" max="5138" width="10.5703125" style="1" customWidth="1"/>
    <col min="5139" max="5140" width="15.140625" style="1" customWidth="1"/>
    <col min="5141" max="5142" width="11.140625" style="1" customWidth="1"/>
    <col min="5143" max="5143" width="12" style="1" customWidth="1"/>
    <col min="5144" max="5144" width="11.5703125" style="1" customWidth="1"/>
    <col min="5145" max="5145" width="10.7109375" style="1" customWidth="1"/>
    <col min="5146" max="5146" width="10.42578125" style="1" customWidth="1"/>
    <col min="5147" max="5147" width="12.85546875" style="1" customWidth="1"/>
    <col min="5148" max="5148" width="14.85546875" style="1" customWidth="1"/>
    <col min="5149" max="5149" width="12.7109375" style="1" customWidth="1"/>
    <col min="5150" max="5150" width="12.28515625" style="1" customWidth="1"/>
    <col min="5151" max="5151" width="12.5703125" style="1" customWidth="1"/>
    <col min="5152" max="5152" width="8.42578125" style="1" customWidth="1"/>
    <col min="5153" max="5153" width="12.7109375" style="1" customWidth="1"/>
    <col min="5154" max="5154" width="12" style="1" customWidth="1"/>
    <col min="5155" max="5155" width="12.85546875" style="1" customWidth="1"/>
    <col min="5156" max="5156" width="12.42578125" style="1" customWidth="1"/>
    <col min="5157" max="5157" width="10.28515625" style="1" customWidth="1"/>
    <col min="5158" max="5388" width="9.140625" style="1"/>
    <col min="5389" max="5389" width="23" style="1" customWidth="1"/>
    <col min="5390" max="5392" width="12.7109375" style="1" customWidth="1"/>
    <col min="5393" max="5393" width="14.5703125" style="1" customWidth="1"/>
    <col min="5394" max="5394" width="10.5703125" style="1" customWidth="1"/>
    <col min="5395" max="5396" width="15.140625" style="1" customWidth="1"/>
    <col min="5397" max="5398" width="11.140625" style="1" customWidth="1"/>
    <col min="5399" max="5399" width="12" style="1" customWidth="1"/>
    <col min="5400" max="5400" width="11.5703125" style="1" customWidth="1"/>
    <col min="5401" max="5401" width="10.7109375" style="1" customWidth="1"/>
    <col min="5402" max="5402" width="10.42578125" style="1" customWidth="1"/>
    <col min="5403" max="5403" width="12.85546875" style="1" customWidth="1"/>
    <col min="5404" max="5404" width="14.85546875" style="1" customWidth="1"/>
    <col min="5405" max="5405" width="12.7109375" style="1" customWidth="1"/>
    <col min="5406" max="5406" width="12.28515625" style="1" customWidth="1"/>
    <col min="5407" max="5407" width="12.5703125" style="1" customWidth="1"/>
    <col min="5408" max="5408" width="8.42578125" style="1" customWidth="1"/>
    <col min="5409" max="5409" width="12.7109375" style="1" customWidth="1"/>
    <col min="5410" max="5410" width="12" style="1" customWidth="1"/>
    <col min="5411" max="5411" width="12.85546875" style="1" customWidth="1"/>
    <col min="5412" max="5412" width="12.42578125" style="1" customWidth="1"/>
    <col min="5413" max="5413" width="10.28515625" style="1" customWidth="1"/>
    <col min="5414" max="5644" width="9.140625" style="1"/>
    <col min="5645" max="5645" width="23" style="1" customWidth="1"/>
    <col min="5646" max="5648" width="12.7109375" style="1" customWidth="1"/>
    <col min="5649" max="5649" width="14.5703125" style="1" customWidth="1"/>
    <col min="5650" max="5650" width="10.5703125" style="1" customWidth="1"/>
    <col min="5651" max="5652" width="15.140625" style="1" customWidth="1"/>
    <col min="5653" max="5654" width="11.140625" style="1" customWidth="1"/>
    <col min="5655" max="5655" width="12" style="1" customWidth="1"/>
    <col min="5656" max="5656" width="11.5703125" style="1" customWidth="1"/>
    <col min="5657" max="5657" width="10.7109375" style="1" customWidth="1"/>
    <col min="5658" max="5658" width="10.42578125" style="1" customWidth="1"/>
    <col min="5659" max="5659" width="12.85546875" style="1" customWidth="1"/>
    <col min="5660" max="5660" width="14.85546875" style="1" customWidth="1"/>
    <col min="5661" max="5661" width="12.7109375" style="1" customWidth="1"/>
    <col min="5662" max="5662" width="12.28515625" style="1" customWidth="1"/>
    <col min="5663" max="5663" width="12.5703125" style="1" customWidth="1"/>
    <col min="5664" max="5664" width="8.42578125" style="1" customWidth="1"/>
    <col min="5665" max="5665" width="12.7109375" style="1" customWidth="1"/>
    <col min="5666" max="5666" width="12" style="1" customWidth="1"/>
    <col min="5667" max="5667" width="12.85546875" style="1" customWidth="1"/>
    <col min="5668" max="5668" width="12.42578125" style="1" customWidth="1"/>
    <col min="5669" max="5669" width="10.28515625" style="1" customWidth="1"/>
    <col min="5670" max="5900" width="9.140625" style="1"/>
    <col min="5901" max="5901" width="23" style="1" customWidth="1"/>
    <col min="5902" max="5904" width="12.7109375" style="1" customWidth="1"/>
    <col min="5905" max="5905" width="14.5703125" style="1" customWidth="1"/>
    <col min="5906" max="5906" width="10.5703125" style="1" customWidth="1"/>
    <col min="5907" max="5908" width="15.140625" style="1" customWidth="1"/>
    <col min="5909" max="5910" width="11.140625" style="1" customWidth="1"/>
    <col min="5911" max="5911" width="12" style="1" customWidth="1"/>
    <col min="5912" max="5912" width="11.5703125" style="1" customWidth="1"/>
    <col min="5913" max="5913" width="10.7109375" style="1" customWidth="1"/>
    <col min="5914" max="5914" width="10.42578125" style="1" customWidth="1"/>
    <col min="5915" max="5915" width="12.85546875" style="1" customWidth="1"/>
    <col min="5916" max="5916" width="14.85546875" style="1" customWidth="1"/>
    <col min="5917" max="5917" width="12.7109375" style="1" customWidth="1"/>
    <col min="5918" max="5918" width="12.28515625" style="1" customWidth="1"/>
    <col min="5919" max="5919" width="12.5703125" style="1" customWidth="1"/>
    <col min="5920" max="5920" width="8.42578125" style="1" customWidth="1"/>
    <col min="5921" max="5921" width="12.7109375" style="1" customWidth="1"/>
    <col min="5922" max="5922" width="12" style="1" customWidth="1"/>
    <col min="5923" max="5923" width="12.85546875" style="1" customWidth="1"/>
    <col min="5924" max="5924" width="12.42578125" style="1" customWidth="1"/>
    <col min="5925" max="5925" width="10.28515625" style="1" customWidth="1"/>
    <col min="5926" max="6156" width="9.140625" style="1"/>
    <col min="6157" max="6157" width="23" style="1" customWidth="1"/>
    <col min="6158" max="6160" width="12.7109375" style="1" customWidth="1"/>
    <col min="6161" max="6161" width="14.5703125" style="1" customWidth="1"/>
    <col min="6162" max="6162" width="10.5703125" style="1" customWidth="1"/>
    <col min="6163" max="6164" width="15.140625" style="1" customWidth="1"/>
    <col min="6165" max="6166" width="11.140625" style="1" customWidth="1"/>
    <col min="6167" max="6167" width="12" style="1" customWidth="1"/>
    <col min="6168" max="6168" width="11.5703125" style="1" customWidth="1"/>
    <col min="6169" max="6169" width="10.7109375" style="1" customWidth="1"/>
    <col min="6170" max="6170" width="10.42578125" style="1" customWidth="1"/>
    <col min="6171" max="6171" width="12.85546875" style="1" customWidth="1"/>
    <col min="6172" max="6172" width="14.85546875" style="1" customWidth="1"/>
    <col min="6173" max="6173" width="12.7109375" style="1" customWidth="1"/>
    <col min="6174" max="6174" width="12.28515625" style="1" customWidth="1"/>
    <col min="6175" max="6175" width="12.5703125" style="1" customWidth="1"/>
    <col min="6176" max="6176" width="8.42578125" style="1" customWidth="1"/>
    <col min="6177" max="6177" width="12.7109375" style="1" customWidth="1"/>
    <col min="6178" max="6178" width="12" style="1" customWidth="1"/>
    <col min="6179" max="6179" width="12.85546875" style="1" customWidth="1"/>
    <col min="6180" max="6180" width="12.42578125" style="1" customWidth="1"/>
    <col min="6181" max="6181" width="10.28515625" style="1" customWidth="1"/>
    <col min="6182" max="6412" width="9.140625" style="1"/>
    <col min="6413" max="6413" width="23" style="1" customWidth="1"/>
    <col min="6414" max="6416" width="12.7109375" style="1" customWidth="1"/>
    <col min="6417" max="6417" width="14.5703125" style="1" customWidth="1"/>
    <col min="6418" max="6418" width="10.5703125" style="1" customWidth="1"/>
    <col min="6419" max="6420" width="15.140625" style="1" customWidth="1"/>
    <col min="6421" max="6422" width="11.140625" style="1" customWidth="1"/>
    <col min="6423" max="6423" width="12" style="1" customWidth="1"/>
    <col min="6424" max="6424" width="11.5703125" style="1" customWidth="1"/>
    <col min="6425" max="6425" width="10.7109375" style="1" customWidth="1"/>
    <col min="6426" max="6426" width="10.42578125" style="1" customWidth="1"/>
    <col min="6427" max="6427" width="12.85546875" style="1" customWidth="1"/>
    <col min="6428" max="6428" width="14.85546875" style="1" customWidth="1"/>
    <col min="6429" max="6429" width="12.7109375" style="1" customWidth="1"/>
    <col min="6430" max="6430" width="12.28515625" style="1" customWidth="1"/>
    <col min="6431" max="6431" width="12.5703125" style="1" customWidth="1"/>
    <col min="6432" max="6432" width="8.42578125" style="1" customWidth="1"/>
    <col min="6433" max="6433" width="12.7109375" style="1" customWidth="1"/>
    <col min="6434" max="6434" width="12" style="1" customWidth="1"/>
    <col min="6435" max="6435" width="12.85546875" style="1" customWidth="1"/>
    <col min="6436" max="6436" width="12.42578125" style="1" customWidth="1"/>
    <col min="6437" max="6437" width="10.28515625" style="1" customWidth="1"/>
    <col min="6438" max="6668" width="9.140625" style="1"/>
    <col min="6669" max="6669" width="23" style="1" customWidth="1"/>
    <col min="6670" max="6672" width="12.7109375" style="1" customWidth="1"/>
    <col min="6673" max="6673" width="14.5703125" style="1" customWidth="1"/>
    <col min="6674" max="6674" width="10.5703125" style="1" customWidth="1"/>
    <col min="6675" max="6676" width="15.140625" style="1" customWidth="1"/>
    <col min="6677" max="6678" width="11.140625" style="1" customWidth="1"/>
    <col min="6679" max="6679" width="12" style="1" customWidth="1"/>
    <col min="6680" max="6680" width="11.5703125" style="1" customWidth="1"/>
    <col min="6681" max="6681" width="10.7109375" style="1" customWidth="1"/>
    <col min="6682" max="6682" width="10.42578125" style="1" customWidth="1"/>
    <col min="6683" max="6683" width="12.85546875" style="1" customWidth="1"/>
    <col min="6684" max="6684" width="14.85546875" style="1" customWidth="1"/>
    <col min="6685" max="6685" width="12.7109375" style="1" customWidth="1"/>
    <col min="6686" max="6686" width="12.28515625" style="1" customWidth="1"/>
    <col min="6687" max="6687" width="12.5703125" style="1" customWidth="1"/>
    <col min="6688" max="6688" width="8.42578125" style="1" customWidth="1"/>
    <col min="6689" max="6689" width="12.7109375" style="1" customWidth="1"/>
    <col min="6690" max="6690" width="12" style="1" customWidth="1"/>
    <col min="6691" max="6691" width="12.85546875" style="1" customWidth="1"/>
    <col min="6692" max="6692" width="12.42578125" style="1" customWidth="1"/>
    <col min="6693" max="6693" width="10.28515625" style="1" customWidth="1"/>
    <col min="6694" max="6924" width="9.140625" style="1"/>
    <col min="6925" max="6925" width="23" style="1" customWidth="1"/>
    <col min="6926" max="6928" width="12.7109375" style="1" customWidth="1"/>
    <col min="6929" max="6929" width="14.5703125" style="1" customWidth="1"/>
    <col min="6930" max="6930" width="10.5703125" style="1" customWidth="1"/>
    <col min="6931" max="6932" width="15.140625" style="1" customWidth="1"/>
    <col min="6933" max="6934" width="11.140625" style="1" customWidth="1"/>
    <col min="6935" max="6935" width="12" style="1" customWidth="1"/>
    <col min="6936" max="6936" width="11.5703125" style="1" customWidth="1"/>
    <col min="6937" max="6937" width="10.7109375" style="1" customWidth="1"/>
    <col min="6938" max="6938" width="10.42578125" style="1" customWidth="1"/>
    <col min="6939" max="6939" width="12.85546875" style="1" customWidth="1"/>
    <col min="6940" max="6940" width="14.85546875" style="1" customWidth="1"/>
    <col min="6941" max="6941" width="12.7109375" style="1" customWidth="1"/>
    <col min="6942" max="6942" width="12.28515625" style="1" customWidth="1"/>
    <col min="6943" max="6943" width="12.5703125" style="1" customWidth="1"/>
    <col min="6944" max="6944" width="8.42578125" style="1" customWidth="1"/>
    <col min="6945" max="6945" width="12.7109375" style="1" customWidth="1"/>
    <col min="6946" max="6946" width="12" style="1" customWidth="1"/>
    <col min="6947" max="6947" width="12.85546875" style="1" customWidth="1"/>
    <col min="6948" max="6948" width="12.42578125" style="1" customWidth="1"/>
    <col min="6949" max="6949" width="10.28515625" style="1" customWidth="1"/>
    <col min="6950" max="7180" width="9.140625" style="1"/>
    <col min="7181" max="7181" width="23" style="1" customWidth="1"/>
    <col min="7182" max="7184" width="12.7109375" style="1" customWidth="1"/>
    <col min="7185" max="7185" width="14.5703125" style="1" customWidth="1"/>
    <col min="7186" max="7186" width="10.5703125" style="1" customWidth="1"/>
    <col min="7187" max="7188" width="15.140625" style="1" customWidth="1"/>
    <col min="7189" max="7190" width="11.140625" style="1" customWidth="1"/>
    <col min="7191" max="7191" width="12" style="1" customWidth="1"/>
    <col min="7192" max="7192" width="11.5703125" style="1" customWidth="1"/>
    <col min="7193" max="7193" width="10.7109375" style="1" customWidth="1"/>
    <col min="7194" max="7194" width="10.42578125" style="1" customWidth="1"/>
    <col min="7195" max="7195" width="12.85546875" style="1" customWidth="1"/>
    <col min="7196" max="7196" width="14.85546875" style="1" customWidth="1"/>
    <col min="7197" max="7197" width="12.7109375" style="1" customWidth="1"/>
    <col min="7198" max="7198" width="12.28515625" style="1" customWidth="1"/>
    <col min="7199" max="7199" width="12.5703125" style="1" customWidth="1"/>
    <col min="7200" max="7200" width="8.42578125" style="1" customWidth="1"/>
    <col min="7201" max="7201" width="12.7109375" style="1" customWidth="1"/>
    <col min="7202" max="7202" width="12" style="1" customWidth="1"/>
    <col min="7203" max="7203" width="12.85546875" style="1" customWidth="1"/>
    <col min="7204" max="7204" width="12.42578125" style="1" customWidth="1"/>
    <col min="7205" max="7205" width="10.28515625" style="1" customWidth="1"/>
    <col min="7206" max="7436" width="9.140625" style="1"/>
    <col min="7437" max="7437" width="23" style="1" customWidth="1"/>
    <col min="7438" max="7440" width="12.7109375" style="1" customWidth="1"/>
    <col min="7441" max="7441" width="14.5703125" style="1" customWidth="1"/>
    <col min="7442" max="7442" width="10.5703125" style="1" customWidth="1"/>
    <col min="7443" max="7444" width="15.140625" style="1" customWidth="1"/>
    <col min="7445" max="7446" width="11.140625" style="1" customWidth="1"/>
    <col min="7447" max="7447" width="12" style="1" customWidth="1"/>
    <col min="7448" max="7448" width="11.5703125" style="1" customWidth="1"/>
    <col min="7449" max="7449" width="10.7109375" style="1" customWidth="1"/>
    <col min="7450" max="7450" width="10.42578125" style="1" customWidth="1"/>
    <col min="7451" max="7451" width="12.85546875" style="1" customWidth="1"/>
    <col min="7452" max="7452" width="14.85546875" style="1" customWidth="1"/>
    <col min="7453" max="7453" width="12.7109375" style="1" customWidth="1"/>
    <col min="7454" max="7454" width="12.28515625" style="1" customWidth="1"/>
    <col min="7455" max="7455" width="12.5703125" style="1" customWidth="1"/>
    <col min="7456" max="7456" width="8.42578125" style="1" customWidth="1"/>
    <col min="7457" max="7457" width="12.7109375" style="1" customWidth="1"/>
    <col min="7458" max="7458" width="12" style="1" customWidth="1"/>
    <col min="7459" max="7459" width="12.85546875" style="1" customWidth="1"/>
    <col min="7460" max="7460" width="12.42578125" style="1" customWidth="1"/>
    <col min="7461" max="7461" width="10.28515625" style="1" customWidth="1"/>
    <col min="7462" max="7692" width="9.140625" style="1"/>
    <col min="7693" max="7693" width="23" style="1" customWidth="1"/>
    <col min="7694" max="7696" width="12.7109375" style="1" customWidth="1"/>
    <col min="7697" max="7697" width="14.5703125" style="1" customWidth="1"/>
    <col min="7698" max="7698" width="10.5703125" style="1" customWidth="1"/>
    <col min="7699" max="7700" width="15.140625" style="1" customWidth="1"/>
    <col min="7701" max="7702" width="11.140625" style="1" customWidth="1"/>
    <col min="7703" max="7703" width="12" style="1" customWidth="1"/>
    <col min="7704" max="7704" width="11.5703125" style="1" customWidth="1"/>
    <col min="7705" max="7705" width="10.7109375" style="1" customWidth="1"/>
    <col min="7706" max="7706" width="10.42578125" style="1" customWidth="1"/>
    <col min="7707" max="7707" width="12.85546875" style="1" customWidth="1"/>
    <col min="7708" max="7708" width="14.85546875" style="1" customWidth="1"/>
    <col min="7709" max="7709" width="12.7109375" style="1" customWidth="1"/>
    <col min="7710" max="7710" width="12.28515625" style="1" customWidth="1"/>
    <col min="7711" max="7711" width="12.5703125" style="1" customWidth="1"/>
    <col min="7712" max="7712" width="8.42578125" style="1" customWidth="1"/>
    <col min="7713" max="7713" width="12.7109375" style="1" customWidth="1"/>
    <col min="7714" max="7714" width="12" style="1" customWidth="1"/>
    <col min="7715" max="7715" width="12.85546875" style="1" customWidth="1"/>
    <col min="7716" max="7716" width="12.42578125" style="1" customWidth="1"/>
    <col min="7717" max="7717" width="10.28515625" style="1" customWidth="1"/>
    <col min="7718" max="7948" width="9.140625" style="1"/>
    <col min="7949" max="7949" width="23" style="1" customWidth="1"/>
    <col min="7950" max="7952" width="12.7109375" style="1" customWidth="1"/>
    <col min="7953" max="7953" width="14.5703125" style="1" customWidth="1"/>
    <col min="7954" max="7954" width="10.5703125" style="1" customWidth="1"/>
    <col min="7955" max="7956" width="15.140625" style="1" customWidth="1"/>
    <col min="7957" max="7958" width="11.140625" style="1" customWidth="1"/>
    <col min="7959" max="7959" width="12" style="1" customWidth="1"/>
    <col min="7960" max="7960" width="11.5703125" style="1" customWidth="1"/>
    <col min="7961" max="7961" width="10.7109375" style="1" customWidth="1"/>
    <col min="7962" max="7962" width="10.42578125" style="1" customWidth="1"/>
    <col min="7963" max="7963" width="12.85546875" style="1" customWidth="1"/>
    <col min="7964" max="7964" width="14.85546875" style="1" customWidth="1"/>
    <col min="7965" max="7965" width="12.7109375" style="1" customWidth="1"/>
    <col min="7966" max="7966" width="12.28515625" style="1" customWidth="1"/>
    <col min="7967" max="7967" width="12.5703125" style="1" customWidth="1"/>
    <col min="7968" max="7968" width="8.42578125" style="1" customWidth="1"/>
    <col min="7969" max="7969" width="12.7109375" style="1" customWidth="1"/>
    <col min="7970" max="7970" width="12" style="1" customWidth="1"/>
    <col min="7971" max="7971" width="12.85546875" style="1" customWidth="1"/>
    <col min="7972" max="7972" width="12.42578125" style="1" customWidth="1"/>
    <col min="7973" max="7973" width="10.28515625" style="1" customWidth="1"/>
    <col min="7974" max="8204" width="9.140625" style="1"/>
    <col min="8205" max="8205" width="23" style="1" customWidth="1"/>
    <col min="8206" max="8208" width="12.7109375" style="1" customWidth="1"/>
    <col min="8209" max="8209" width="14.5703125" style="1" customWidth="1"/>
    <col min="8210" max="8210" width="10.5703125" style="1" customWidth="1"/>
    <col min="8211" max="8212" width="15.140625" style="1" customWidth="1"/>
    <col min="8213" max="8214" width="11.140625" style="1" customWidth="1"/>
    <col min="8215" max="8215" width="12" style="1" customWidth="1"/>
    <col min="8216" max="8216" width="11.5703125" style="1" customWidth="1"/>
    <col min="8217" max="8217" width="10.7109375" style="1" customWidth="1"/>
    <col min="8218" max="8218" width="10.42578125" style="1" customWidth="1"/>
    <col min="8219" max="8219" width="12.85546875" style="1" customWidth="1"/>
    <col min="8220" max="8220" width="14.85546875" style="1" customWidth="1"/>
    <col min="8221" max="8221" width="12.7109375" style="1" customWidth="1"/>
    <col min="8222" max="8222" width="12.28515625" style="1" customWidth="1"/>
    <col min="8223" max="8223" width="12.5703125" style="1" customWidth="1"/>
    <col min="8224" max="8224" width="8.42578125" style="1" customWidth="1"/>
    <col min="8225" max="8225" width="12.7109375" style="1" customWidth="1"/>
    <col min="8226" max="8226" width="12" style="1" customWidth="1"/>
    <col min="8227" max="8227" width="12.85546875" style="1" customWidth="1"/>
    <col min="8228" max="8228" width="12.42578125" style="1" customWidth="1"/>
    <col min="8229" max="8229" width="10.28515625" style="1" customWidth="1"/>
    <col min="8230" max="8460" width="9.140625" style="1"/>
    <col min="8461" max="8461" width="23" style="1" customWidth="1"/>
    <col min="8462" max="8464" width="12.7109375" style="1" customWidth="1"/>
    <col min="8465" max="8465" width="14.5703125" style="1" customWidth="1"/>
    <col min="8466" max="8466" width="10.5703125" style="1" customWidth="1"/>
    <col min="8467" max="8468" width="15.140625" style="1" customWidth="1"/>
    <col min="8469" max="8470" width="11.140625" style="1" customWidth="1"/>
    <col min="8471" max="8471" width="12" style="1" customWidth="1"/>
    <col min="8472" max="8472" width="11.5703125" style="1" customWidth="1"/>
    <col min="8473" max="8473" width="10.7109375" style="1" customWidth="1"/>
    <col min="8474" max="8474" width="10.42578125" style="1" customWidth="1"/>
    <col min="8475" max="8475" width="12.85546875" style="1" customWidth="1"/>
    <col min="8476" max="8476" width="14.85546875" style="1" customWidth="1"/>
    <col min="8477" max="8477" width="12.7109375" style="1" customWidth="1"/>
    <col min="8478" max="8478" width="12.28515625" style="1" customWidth="1"/>
    <col min="8479" max="8479" width="12.5703125" style="1" customWidth="1"/>
    <col min="8480" max="8480" width="8.42578125" style="1" customWidth="1"/>
    <col min="8481" max="8481" width="12.7109375" style="1" customWidth="1"/>
    <col min="8482" max="8482" width="12" style="1" customWidth="1"/>
    <col min="8483" max="8483" width="12.85546875" style="1" customWidth="1"/>
    <col min="8484" max="8484" width="12.42578125" style="1" customWidth="1"/>
    <col min="8485" max="8485" width="10.28515625" style="1" customWidth="1"/>
    <col min="8486" max="8716" width="9.140625" style="1"/>
    <col min="8717" max="8717" width="23" style="1" customWidth="1"/>
    <col min="8718" max="8720" width="12.7109375" style="1" customWidth="1"/>
    <col min="8721" max="8721" width="14.5703125" style="1" customWidth="1"/>
    <col min="8722" max="8722" width="10.5703125" style="1" customWidth="1"/>
    <col min="8723" max="8724" width="15.140625" style="1" customWidth="1"/>
    <col min="8725" max="8726" width="11.140625" style="1" customWidth="1"/>
    <col min="8727" max="8727" width="12" style="1" customWidth="1"/>
    <col min="8728" max="8728" width="11.5703125" style="1" customWidth="1"/>
    <col min="8729" max="8729" width="10.7109375" style="1" customWidth="1"/>
    <col min="8730" max="8730" width="10.42578125" style="1" customWidth="1"/>
    <col min="8731" max="8731" width="12.85546875" style="1" customWidth="1"/>
    <col min="8732" max="8732" width="14.85546875" style="1" customWidth="1"/>
    <col min="8733" max="8733" width="12.7109375" style="1" customWidth="1"/>
    <col min="8734" max="8734" width="12.28515625" style="1" customWidth="1"/>
    <col min="8735" max="8735" width="12.5703125" style="1" customWidth="1"/>
    <col min="8736" max="8736" width="8.42578125" style="1" customWidth="1"/>
    <col min="8737" max="8737" width="12.7109375" style="1" customWidth="1"/>
    <col min="8738" max="8738" width="12" style="1" customWidth="1"/>
    <col min="8739" max="8739" width="12.85546875" style="1" customWidth="1"/>
    <col min="8740" max="8740" width="12.42578125" style="1" customWidth="1"/>
    <col min="8741" max="8741" width="10.28515625" style="1" customWidth="1"/>
    <col min="8742" max="8972" width="9.140625" style="1"/>
    <col min="8973" max="8973" width="23" style="1" customWidth="1"/>
    <col min="8974" max="8976" width="12.7109375" style="1" customWidth="1"/>
    <col min="8977" max="8977" width="14.5703125" style="1" customWidth="1"/>
    <col min="8978" max="8978" width="10.5703125" style="1" customWidth="1"/>
    <col min="8979" max="8980" width="15.140625" style="1" customWidth="1"/>
    <col min="8981" max="8982" width="11.140625" style="1" customWidth="1"/>
    <col min="8983" max="8983" width="12" style="1" customWidth="1"/>
    <col min="8984" max="8984" width="11.5703125" style="1" customWidth="1"/>
    <col min="8985" max="8985" width="10.7109375" style="1" customWidth="1"/>
    <col min="8986" max="8986" width="10.42578125" style="1" customWidth="1"/>
    <col min="8987" max="8987" width="12.85546875" style="1" customWidth="1"/>
    <col min="8988" max="8988" width="14.85546875" style="1" customWidth="1"/>
    <col min="8989" max="8989" width="12.7109375" style="1" customWidth="1"/>
    <col min="8990" max="8990" width="12.28515625" style="1" customWidth="1"/>
    <col min="8991" max="8991" width="12.5703125" style="1" customWidth="1"/>
    <col min="8992" max="8992" width="8.42578125" style="1" customWidth="1"/>
    <col min="8993" max="8993" width="12.7109375" style="1" customWidth="1"/>
    <col min="8994" max="8994" width="12" style="1" customWidth="1"/>
    <col min="8995" max="8995" width="12.85546875" style="1" customWidth="1"/>
    <col min="8996" max="8996" width="12.42578125" style="1" customWidth="1"/>
    <col min="8997" max="8997" width="10.28515625" style="1" customWidth="1"/>
    <col min="8998" max="9228" width="9.140625" style="1"/>
    <col min="9229" max="9229" width="23" style="1" customWidth="1"/>
    <col min="9230" max="9232" width="12.7109375" style="1" customWidth="1"/>
    <col min="9233" max="9233" width="14.5703125" style="1" customWidth="1"/>
    <col min="9234" max="9234" width="10.5703125" style="1" customWidth="1"/>
    <col min="9235" max="9236" width="15.140625" style="1" customWidth="1"/>
    <col min="9237" max="9238" width="11.140625" style="1" customWidth="1"/>
    <col min="9239" max="9239" width="12" style="1" customWidth="1"/>
    <col min="9240" max="9240" width="11.5703125" style="1" customWidth="1"/>
    <col min="9241" max="9241" width="10.7109375" style="1" customWidth="1"/>
    <col min="9242" max="9242" width="10.42578125" style="1" customWidth="1"/>
    <col min="9243" max="9243" width="12.85546875" style="1" customWidth="1"/>
    <col min="9244" max="9244" width="14.85546875" style="1" customWidth="1"/>
    <col min="9245" max="9245" width="12.7109375" style="1" customWidth="1"/>
    <col min="9246" max="9246" width="12.28515625" style="1" customWidth="1"/>
    <col min="9247" max="9247" width="12.5703125" style="1" customWidth="1"/>
    <col min="9248" max="9248" width="8.42578125" style="1" customWidth="1"/>
    <col min="9249" max="9249" width="12.7109375" style="1" customWidth="1"/>
    <col min="9250" max="9250" width="12" style="1" customWidth="1"/>
    <col min="9251" max="9251" width="12.85546875" style="1" customWidth="1"/>
    <col min="9252" max="9252" width="12.42578125" style="1" customWidth="1"/>
    <col min="9253" max="9253" width="10.28515625" style="1" customWidth="1"/>
    <col min="9254" max="9484" width="9.140625" style="1"/>
    <col min="9485" max="9485" width="23" style="1" customWidth="1"/>
    <col min="9486" max="9488" width="12.7109375" style="1" customWidth="1"/>
    <col min="9489" max="9489" width="14.5703125" style="1" customWidth="1"/>
    <col min="9490" max="9490" width="10.5703125" style="1" customWidth="1"/>
    <col min="9491" max="9492" width="15.140625" style="1" customWidth="1"/>
    <col min="9493" max="9494" width="11.140625" style="1" customWidth="1"/>
    <col min="9495" max="9495" width="12" style="1" customWidth="1"/>
    <col min="9496" max="9496" width="11.5703125" style="1" customWidth="1"/>
    <col min="9497" max="9497" width="10.7109375" style="1" customWidth="1"/>
    <col min="9498" max="9498" width="10.42578125" style="1" customWidth="1"/>
    <col min="9499" max="9499" width="12.85546875" style="1" customWidth="1"/>
    <col min="9500" max="9500" width="14.85546875" style="1" customWidth="1"/>
    <col min="9501" max="9501" width="12.7109375" style="1" customWidth="1"/>
    <col min="9502" max="9502" width="12.28515625" style="1" customWidth="1"/>
    <col min="9503" max="9503" width="12.5703125" style="1" customWidth="1"/>
    <col min="9504" max="9504" width="8.42578125" style="1" customWidth="1"/>
    <col min="9505" max="9505" width="12.7109375" style="1" customWidth="1"/>
    <col min="9506" max="9506" width="12" style="1" customWidth="1"/>
    <col min="9507" max="9507" width="12.85546875" style="1" customWidth="1"/>
    <col min="9508" max="9508" width="12.42578125" style="1" customWidth="1"/>
    <col min="9509" max="9509" width="10.28515625" style="1" customWidth="1"/>
    <col min="9510" max="9740" width="9.140625" style="1"/>
    <col min="9741" max="9741" width="23" style="1" customWidth="1"/>
    <col min="9742" max="9744" width="12.7109375" style="1" customWidth="1"/>
    <col min="9745" max="9745" width="14.5703125" style="1" customWidth="1"/>
    <col min="9746" max="9746" width="10.5703125" style="1" customWidth="1"/>
    <col min="9747" max="9748" width="15.140625" style="1" customWidth="1"/>
    <col min="9749" max="9750" width="11.140625" style="1" customWidth="1"/>
    <col min="9751" max="9751" width="12" style="1" customWidth="1"/>
    <col min="9752" max="9752" width="11.5703125" style="1" customWidth="1"/>
    <col min="9753" max="9753" width="10.7109375" style="1" customWidth="1"/>
    <col min="9754" max="9754" width="10.42578125" style="1" customWidth="1"/>
    <col min="9755" max="9755" width="12.85546875" style="1" customWidth="1"/>
    <col min="9756" max="9756" width="14.85546875" style="1" customWidth="1"/>
    <col min="9757" max="9757" width="12.7109375" style="1" customWidth="1"/>
    <col min="9758" max="9758" width="12.28515625" style="1" customWidth="1"/>
    <col min="9759" max="9759" width="12.5703125" style="1" customWidth="1"/>
    <col min="9760" max="9760" width="8.42578125" style="1" customWidth="1"/>
    <col min="9761" max="9761" width="12.7109375" style="1" customWidth="1"/>
    <col min="9762" max="9762" width="12" style="1" customWidth="1"/>
    <col min="9763" max="9763" width="12.85546875" style="1" customWidth="1"/>
    <col min="9764" max="9764" width="12.42578125" style="1" customWidth="1"/>
    <col min="9765" max="9765" width="10.28515625" style="1" customWidth="1"/>
    <col min="9766" max="9996" width="9.140625" style="1"/>
    <col min="9997" max="9997" width="23" style="1" customWidth="1"/>
    <col min="9998" max="10000" width="12.7109375" style="1" customWidth="1"/>
    <col min="10001" max="10001" width="14.5703125" style="1" customWidth="1"/>
    <col min="10002" max="10002" width="10.5703125" style="1" customWidth="1"/>
    <col min="10003" max="10004" width="15.140625" style="1" customWidth="1"/>
    <col min="10005" max="10006" width="11.140625" style="1" customWidth="1"/>
    <col min="10007" max="10007" width="12" style="1" customWidth="1"/>
    <col min="10008" max="10008" width="11.5703125" style="1" customWidth="1"/>
    <col min="10009" max="10009" width="10.7109375" style="1" customWidth="1"/>
    <col min="10010" max="10010" width="10.42578125" style="1" customWidth="1"/>
    <col min="10011" max="10011" width="12.85546875" style="1" customWidth="1"/>
    <col min="10012" max="10012" width="14.85546875" style="1" customWidth="1"/>
    <col min="10013" max="10013" width="12.7109375" style="1" customWidth="1"/>
    <col min="10014" max="10014" width="12.28515625" style="1" customWidth="1"/>
    <col min="10015" max="10015" width="12.5703125" style="1" customWidth="1"/>
    <col min="10016" max="10016" width="8.42578125" style="1" customWidth="1"/>
    <col min="10017" max="10017" width="12.7109375" style="1" customWidth="1"/>
    <col min="10018" max="10018" width="12" style="1" customWidth="1"/>
    <col min="10019" max="10019" width="12.85546875" style="1" customWidth="1"/>
    <col min="10020" max="10020" width="12.42578125" style="1" customWidth="1"/>
    <col min="10021" max="10021" width="10.28515625" style="1" customWidth="1"/>
    <col min="10022" max="10252" width="9.140625" style="1"/>
    <col min="10253" max="10253" width="23" style="1" customWidth="1"/>
    <col min="10254" max="10256" width="12.7109375" style="1" customWidth="1"/>
    <col min="10257" max="10257" width="14.5703125" style="1" customWidth="1"/>
    <col min="10258" max="10258" width="10.5703125" style="1" customWidth="1"/>
    <col min="10259" max="10260" width="15.140625" style="1" customWidth="1"/>
    <col min="10261" max="10262" width="11.140625" style="1" customWidth="1"/>
    <col min="10263" max="10263" width="12" style="1" customWidth="1"/>
    <col min="10264" max="10264" width="11.5703125" style="1" customWidth="1"/>
    <col min="10265" max="10265" width="10.7109375" style="1" customWidth="1"/>
    <col min="10266" max="10266" width="10.42578125" style="1" customWidth="1"/>
    <col min="10267" max="10267" width="12.85546875" style="1" customWidth="1"/>
    <col min="10268" max="10268" width="14.85546875" style="1" customWidth="1"/>
    <col min="10269" max="10269" width="12.7109375" style="1" customWidth="1"/>
    <col min="10270" max="10270" width="12.28515625" style="1" customWidth="1"/>
    <col min="10271" max="10271" width="12.5703125" style="1" customWidth="1"/>
    <col min="10272" max="10272" width="8.42578125" style="1" customWidth="1"/>
    <col min="10273" max="10273" width="12.7109375" style="1" customWidth="1"/>
    <col min="10274" max="10274" width="12" style="1" customWidth="1"/>
    <col min="10275" max="10275" width="12.85546875" style="1" customWidth="1"/>
    <col min="10276" max="10276" width="12.42578125" style="1" customWidth="1"/>
    <col min="10277" max="10277" width="10.28515625" style="1" customWidth="1"/>
    <col min="10278" max="10508" width="9.140625" style="1"/>
    <col min="10509" max="10509" width="23" style="1" customWidth="1"/>
    <col min="10510" max="10512" width="12.7109375" style="1" customWidth="1"/>
    <col min="10513" max="10513" width="14.5703125" style="1" customWidth="1"/>
    <col min="10514" max="10514" width="10.5703125" style="1" customWidth="1"/>
    <col min="10515" max="10516" width="15.140625" style="1" customWidth="1"/>
    <col min="10517" max="10518" width="11.140625" style="1" customWidth="1"/>
    <col min="10519" max="10519" width="12" style="1" customWidth="1"/>
    <col min="10520" max="10520" width="11.5703125" style="1" customWidth="1"/>
    <col min="10521" max="10521" width="10.7109375" style="1" customWidth="1"/>
    <col min="10522" max="10522" width="10.42578125" style="1" customWidth="1"/>
    <col min="10523" max="10523" width="12.85546875" style="1" customWidth="1"/>
    <col min="10524" max="10524" width="14.85546875" style="1" customWidth="1"/>
    <col min="10525" max="10525" width="12.7109375" style="1" customWidth="1"/>
    <col min="10526" max="10526" width="12.28515625" style="1" customWidth="1"/>
    <col min="10527" max="10527" width="12.5703125" style="1" customWidth="1"/>
    <col min="10528" max="10528" width="8.42578125" style="1" customWidth="1"/>
    <col min="10529" max="10529" width="12.7109375" style="1" customWidth="1"/>
    <col min="10530" max="10530" width="12" style="1" customWidth="1"/>
    <col min="10531" max="10531" width="12.85546875" style="1" customWidth="1"/>
    <col min="10532" max="10532" width="12.42578125" style="1" customWidth="1"/>
    <col min="10533" max="10533" width="10.28515625" style="1" customWidth="1"/>
    <col min="10534" max="10764" width="9.140625" style="1"/>
    <col min="10765" max="10765" width="23" style="1" customWidth="1"/>
    <col min="10766" max="10768" width="12.7109375" style="1" customWidth="1"/>
    <col min="10769" max="10769" width="14.5703125" style="1" customWidth="1"/>
    <col min="10770" max="10770" width="10.5703125" style="1" customWidth="1"/>
    <col min="10771" max="10772" width="15.140625" style="1" customWidth="1"/>
    <col min="10773" max="10774" width="11.140625" style="1" customWidth="1"/>
    <col min="10775" max="10775" width="12" style="1" customWidth="1"/>
    <col min="10776" max="10776" width="11.5703125" style="1" customWidth="1"/>
    <col min="10777" max="10777" width="10.7109375" style="1" customWidth="1"/>
    <col min="10778" max="10778" width="10.42578125" style="1" customWidth="1"/>
    <col min="10779" max="10779" width="12.85546875" style="1" customWidth="1"/>
    <col min="10780" max="10780" width="14.85546875" style="1" customWidth="1"/>
    <col min="10781" max="10781" width="12.7109375" style="1" customWidth="1"/>
    <col min="10782" max="10782" width="12.28515625" style="1" customWidth="1"/>
    <col min="10783" max="10783" width="12.5703125" style="1" customWidth="1"/>
    <col min="10784" max="10784" width="8.42578125" style="1" customWidth="1"/>
    <col min="10785" max="10785" width="12.7109375" style="1" customWidth="1"/>
    <col min="10786" max="10786" width="12" style="1" customWidth="1"/>
    <col min="10787" max="10787" width="12.85546875" style="1" customWidth="1"/>
    <col min="10788" max="10788" width="12.42578125" style="1" customWidth="1"/>
    <col min="10789" max="10789" width="10.28515625" style="1" customWidth="1"/>
    <col min="10790" max="11020" width="9.140625" style="1"/>
    <col min="11021" max="11021" width="23" style="1" customWidth="1"/>
    <col min="11022" max="11024" width="12.7109375" style="1" customWidth="1"/>
    <col min="11025" max="11025" width="14.5703125" style="1" customWidth="1"/>
    <col min="11026" max="11026" width="10.5703125" style="1" customWidth="1"/>
    <col min="11027" max="11028" width="15.140625" style="1" customWidth="1"/>
    <col min="11029" max="11030" width="11.140625" style="1" customWidth="1"/>
    <col min="11031" max="11031" width="12" style="1" customWidth="1"/>
    <col min="11032" max="11032" width="11.5703125" style="1" customWidth="1"/>
    <col min="11033" max="11033" width="10.7109375" style="1" customWidth="1"/>
    <col min="11034" max="11034" width="10.42578125" style="1" customWidth="1"/>
    <col min="11035" max="11035" width="12.85546875" style="1" customWidth="1"/>
    <col min="11036" max="11036" width="14.85546875" style="1" customWidth="1"/>
    <col min="11037" max="11037" width="12.7109375" style="1" customWidth="1"/>
    <col min="11038" max="11038" width="12.28515625" style="1" customWidth="1"/>
    <col min="11039" max="11039" width="12.5703125" style="1" customWidth="1"/>
    <col min="11040" max="11040" width="8.42578125" style="1" customWidth="1"/>
    <col min="11041" max="11041" width="12.7109375" style="1" customWidth="1"/>
    <col min="11042" max="11042" width="12" style="1" customWidth="1"/>
    <col min="11043" max="11043" width="12.85546875" style="1" customWidth="1"/>
    <col min="11044" max="11044" width="12.42578125" style="1" customWidth="1"/>
    <col min="11045" max="11045" width="10.28515625" style="1" customWidth="1"/>
    <col min="11046" max="11276" width="9.140625" style="1"/>
    <col min="11277" max="11277" width="23" style="1" customWidth="1"/>
    <col min="11278" max="11280" width="12.7109375" style="1" customWidth="1"/>
    <col min="11281" max="11281" width="14.5703125" style="1" customWidth="1"/>
    <col min="11282" max="11282" width="10.5703125" style="1" customWidth="1"/>
    <col min="11283" max="11284" width="15.140625" style="1" customWidth="1"/>
    <col min="11285" max="11286" width="11.140625" style="1" customWidth="1"/>
    <col min="11287" max="11287" width="12" style="1" customWidth="1"/>
    <col min="11288" max="11288" width="11.5703125" style="1" customWidth="1"/>
    <col min="11289" max="11289" width="10.7109375" style="1" customWidth="1"/>
    <col min="11290" max="11290" width="10.42578125" style="1" customWidth="1"/>
    <col min="11291" max="11291" width="12.85546875" style="1" customWidth="1"/>
    <col min="11292" max="11292" width="14.85546875" style="1" customWidth="1"/>
    <col min="11293" max="11293" width="12.7109375" style="1" customWidth="1"/>
    <col min="11294" max="11294" width="12.28515625" style="1" customWidth="1"/>
    <col min="11295" max="11295" width="12.5703125" style="1" customWidth="1"/>
    <col min="11296" max="11296" width="8.42578125" style="1" customWidth="1"/>
    <col min="11297" max="11297" width="12.7109375" style="1" customWidth="1"/>
    <col min="11298" max="11298" width="12" style="1" customWidth="1"/>
    <col min="11299" max="11299" width="12.85546875" style="1" customWidth="1"/>
    <col min="11300" max="11300" width="12.42578125" style="1" customWidth="1"/>
    <col min="11301" max="11301" width="10.28515625" style="1" customWidth="1"/>
    <col min="11302" max="11532" width="9.140625" style="1"/>
    <col min="11533" max="11533" width="23" style="1" customWidth="1"/>
    <col min="11534" max="11536" width="12.7109375" style="1" customWidth="1"/>
    <col min="11537" max="11537" width="14.5703125" style="1" customWidth="1"/>
    <col min="11538" max="11538" width="10.5703125" style="1" customWidth="1"/>
    <col min="11539" max="11540" width="15.140625" style="1" customWidth="1"/>
    <col min="11541" max="11542" width="11.140625" style="1" customWidth="1"/>
    <col min="11543" max="11543" width="12" style="1" customWidth="1"/>
    <col min="11544" max="11544" width="11.5703125" style="1" customWidth="1"/>
    <col min="11545" max="11545" width="10.7109375" style="1" customWidth="1"/>
    <col min="11546" max="11546" width="10.42578125" style="1" customWidth="1"/>
    <col min="11547" max="11547" width="12.85546875" style="1" customWidth="1"/>
    <col min="11548" max="11548" width="14.85546875" style="1" customWidth="1"/>
    <col min="11549" max="11549" width="12.7109375" style="1" customWidth="1"/>
    <col min="11550" max="11550" width="12.28515625" style="1" customWidth="1"/>
    <col min="11551" max="11551" width="12.5703125" style="1" customWidth="1"/>
    <col min="11552" max="11552" width="8.42578125" style="1" customWidth="1"/>
    <col min="11553" max="11553" width="12.7109375" style="1" customWidth="1"/>
    <col min="11554" max="11554" width="12" style="1" customWidth="1"/>
    <col min="11555" max="11555" width="12.85546875" style="1" customWidth="1"/>
    <col min="11556" max="11556" width="12.42578125" style="1" customWidth="1"/>
    <col min="11557" max="11557" width="10.28515625" style="1" customWidth="1"/>
    <col min="11558" max="11788" width="9.140625" style="1"/>
    <col min="11789" max="11789" width="23" style="1" customWidth="1"/>
    <col min="11790" max="11792" width="12.7109375" style="1" customWidth="1"/>
    <col min="11793" max="11793" width="14.5703125" style="1" customWidth="1"/>
    <col min="11794" max="11794" width="10.5703125" style="1" customWidth="1"/>
    <col min="11795" max="11796" width="15.140625" style="1" customWidth="1"/>
    <col min="11797" max="11798" width="11.140625" style="1" customWidth="1"/>
    <col min="11799" max="11799" width="12" style="1" customWidth="1"/>
    <col min="11800" max="11800" width="11.5703125" style="1" customWidth="1"/>
    <col min="11801" max="11801" width="10.7109375" style="1" customWidth="1"/>
    <col min="11802" max="11802" width="10.42578125" style="1" customWidth="1"/>
    <col min="11803" max="11803" width="12.85546875" style="1" customWidth="1"/>
    <col min="11804" max="11804" width="14.85546875" style="1" customWidth="1"/>
    <col min="11805" max="11805" width="12.7109375" style="1" customWidth="1"/>
    <col min="11806" max="11806" width="12.28515625" style="1" customWidth="1"/>
    <col min="11807" max="11807" width="12.5703125" style="1" customWidth="1"/>
    <col min="11808" max="11808" width="8.42578125" style="1" customWidth="1"/>
    <col min="11809" max="11809" width="12.7109375" style="1" customWidth="1"/>
    <col min="11810" max="11810" width="12" style="1" customWidth="1"/>
    <col min="11811" max="11811" width="12.85546875" style="1" customWidth="1"/>
    <col min="11812" max="11812" width="12.42578125" style="1" customWidth="1"/>
    <col min="11813" max="11813" width="10.28515625" style="1" customWidth="1"/>
    <col min="11814" max="12044" width="9.140625" style="1"/>
    <col min="12045" max="12045" width="23" style="1" customWidth="1"/>
    <col min="12046" max="12048" width="12.7109375" style="1" customWidth="1"/>
    <col min="12049" max="12049" width="14.5703125" style="1" customWidth="1"/>
    <col min="12050" max="12050" width="10.5703125" style="1" customWidth="1"/>
    <col min="12051" max="12052" width="15.140625" style="1" customWidth="1"/>
    <col min="12053" max="12054" width="11.140625" style="1" customWidth="1"/>
    <col min="12055" max="12055" width="12" style="1" customWidth="1"/>
    <col min="12056" max="12056" width="11.5703125" style="1" customWidth="1"/>
    <col min="12057" max="12057" width="10.7109375" style="1" customWidth="1"/>
    <col min="12058" max="12058" width="10.42578125" style="1" customWidth="1"/>
    <col min="12059" max="12059" width="12.85546875" style="1" customWidth="1"/>
    <col min="12060" max="12060" width="14.85546875" style="1" customWidth="1"/>
    <col min="12061" max="12061" width="12.7109375" style="1" customWidth="1"/>
    <col min="12062" max="12062" width="12.28515625" style="1" customWidth="1"/>
    <col min="12063" max="12063" width="12.5703125" style="1" customWidth="1"/>
    <col min="12064" max="12064" width="8.42578125" style="1" customWidth="1"/>
    <col min="12065" max="12065" width="12.7109375" style="1" customWidth="1"/>
    <col min="12066" max="12066" width="12" style="1" customWidth="1"/>
    <col min="12067" max="12067" width="12.85546875" style="1" customWidth="1"/>
    <col min="12068" max="12068" width="12.42578125" style="1" customWidth="1"/>
    <col min="12069" max="12069" width="10.28515625" style="1" customWidth="1"/>
    <col min="12070" max="12300" width="9.140625" style="1"/>
    <col min="12301" max="12301" width="23" style="1" customWidth="1"/>
    <col min="12302" max="12304" width="12.7109375" style="1" customWidth="1"/>
    <col min="12305" max="12305" width="14.5703125" style="1" customWidth="1"/>
    <col min="12306" max="12306" width="10.5703125" style="1" customWidth="1"/>
    <col min="12307" max="12308" width="15.140625" style="1" customWidth="1"/>
    <col min="12309" max="12310" width="11.140625" style="1" customWidth="1"/>
    <col min="12311" max="12311" width="12" style="1" customWidth="1"/>
    <col min="12312" max="12312" width="11.5703125" style="1" customWidth="1"/>
    <col min="12313" max="12313" width="10.7109375" style="1" customWidth="1"/>
    <col min="12314" max="12314" width="10.42578125" style="1" customWidth="1"/>
    <col min="12315" max="12315" width="12.85546875" style="1" customWidth="1"/>
    <col min="12316" max="12316" width="14.85546875" style="1" customWidth="1"/>
    <col min="12317" max="12317" width="12.7109375" style="1" customWidth="1"/>
    <col min="12318" max="12318" width="12.28515625" style="1" customWidth="1"/>
    <col min="12319" max="12319" width="12.5703125" style="1" customWidth="1"/>
    <col min="12320" max="12320" width="8.42578125" style="1" customWidth="1"/>
    <col min="12321" max="12321" width="12.7109375" style="1" customWidth="1"/>
    <col min="12322" max="12322" width="12" style="1" customWidth="1"/>
    <col min="12323" max="12323" width="12.85546875" style="1" customWidth="1"/>
    <col min="12324" max="12324" width="12.42578125" style="1" customWidth="1"/>
    <col min="12325" max="12325" width="10.28515625" style="1" customWidth="1"/>
    <col min="12326" max="12556" width="9.140625" style="1"/>
    <col min="12557" max="12557" width="23" style="1" customWidth="1"/>
    <col min="12558" max="12560" width="12.7109375" style="1" customWidth="1"/>
    <col min="12561" max="12561" width="14.5703125" style="1" customWidth="1"/>
    <col min="12562" max="12562" width="10.5703125" style="1" customWidth="1"/>
    <col min="12563" max="12564" width="15.140625" style="1" customWidth="1"/>
    <col min="12565" max="12566" width="11.140625" style="1" customWidth="1"/>
    <col min="12567" max="12567" width="12" style="1" customWidth="1"/>
    <col min="12568" max="12568" width="11.5703125" style="1" customWidth="1"/>
    <col min="12569" max="12569" width="10.7109375" style="1" customWidth="1"/>
    <col min="12570" max="12570" width="10.42578125" style="1" customWidth="1"/>
    <col min="12571" max="12571" width="12.85546875" style="1" customWidth="1"/>
    <col min="12572" max="12572" width="14.85546875" style="1" customWidth="1"/>
    <col min="12573" max="12573" width="12.7109375" style="1" customWidth="1"/>
    <col min="12574" max="12574" width="12.28515625" style="1" customWidth="1"/>
    <col min="12575" max="12575" width="12.5703125" style="1" customWidth="1"/>
    <col min="12576" max="12576" width="8.42578125" style="1" customWidth="1"/>
    <col min="12577" max="12577" width="12.7109375" style="1" customWidth="1"/>
    <col min="12578" max="12578" width="12" style="1" customWidth="1"/>
    <col min="12579" max="12579" width="12.85546875" style="1" customWidth="1"/>
    <col min="12580" max="12580" width="12.42578125" style="1" customWidth="1"/>
    <col min="12581" max="12581" width="10.28515625" style="1" customWidth="1"/>
    <col min="12582" max="12812" width="9.140625" style="1"/>
    <col min="12813" max="12813" width="23" style="1" customWidth="1"/>
    <col min="12814" max="12816" width="12.7109375" style="1" customWidth="1"/>
    <col min="12817" max="12817" width="14.5703125" style="1" customWidth="1"/>
    <col min="12818" max="12818" width="10.5703125" style="1" customWidth="1"/>
    <col min="12819" max="12820" width="15.140625" style="1" customWidth="1"/>
    <col min="12821" max="12822" width="11.140625" style="1" customWidth="1"/>
    <col min="12823" max="12823" width="12" style="1" customWidth="1"/>
    <col min="12824" max="12824" width="11.5703125" style="1" customWidth="1"/>
    <col min="12825" max="12825" width="10.7109375" style="1" customWidth="1"/>
    <col min="12826" max="12826" width="10.42578125" style="1" customWidth="1"/>
    <col min="12827" max="12827" width="12.85546875" style="1" customWidth="1"/>
    <col min="12828" max="12828" width="14.85546875" style="1" customWidth="1"/>
    <col min="12829" max="12829" width="12.7109375" style="1" customWidth="1"/>
    <col min="12830" max="12830" width="12.28515625" style="1" customWidth="1"/>
    <col min="12831" max="12831" width="12.5703125" style="1" customWidth="1"/>
    <col min="12832" max="12832" width="8.42578125" style="1" customWidth="1"/>
    <col min="12833" max="12833" width="12.7109375" style="1" customWidth="1"/>
    <col min="12834" max="12834" width="12" style="1" customWidth="1"/>
    <col min="12835" max="12835" width="12.85546875" style="1" customWidth="1"/>
    <col min="12836" max="12836" width="12.42578125" style="1" customWidth="1"/>
    <col min="12837" max="12837" width="10.28515625" style="1" customWidth="1"/>
    <col min="12838" max="13068" width="9.140625" style="1"/>
    <col min="13069" max="13069" width="23" style="1" customWidth="1"/>
    <col min="13070" max="13072" width="12.7109375" style="1" customWidth="1"/>
    <col min="13073" max="13073" width="14.5703125" style="1" customWidth="1"/>
    <col min="13074" max="13074" width="10.5703125" style="1" customWidth="1"/>
    <col min="13075" max="13076" width="15.140625" style="1" customWidth="1"/>
    <col min="13077" max="13078" width="11.140625" style="1" customWidth="1"/>
    <col min="13079" max="13079" width="12" style="1" customWidth="1"/>
    <col min="13080" max="13080" width="11.5703125" style="1" customWidth="1"/>
    <col min="13081" max="13081" width="10.7109375" style="1" customWidth="1"/>
    <col min="13082" max="13082" width="10.42578125" style="1" customWidth="1"/>
    <col min="13083" max="13083" width="12.85546875" style="1" customWidth="1"/>
    <col min="13084" max="13084" width="14.85546875" style="1" customWidth="1"/>
    <col min="13085" max="13085" width="12.7109375" style="1" customWidth="1"/>
    <col min="13086" max="13086" width="12.28515625" style="1" customWidth="1"/>
    <col min="13087" max="13087" width="12.5703125" style="1" customWidth="1"/>
    <col min="13088" max="13088" width="8.42578125" style="1" customWidth="1"/>
    <col min="13089" max="13089" width="12.7109375" style="1" customWidth="1"/>
    <col min="13090" max="13090" width="12" style="1" customWidth="1"/>
    <col min="13091" max="13091" width="12.85546875" style="1" customWidth="1"/>
    <col min="13092" max="13092" width="12.42578125" style="1" customWidth="1"/>
    <col min="13093" max="13093" width="10.28515625" style="1" customWidth="1"/>
    <col min="13094" max="13324" width="9.140625" style="1"/>
    <col min="13325" max="13325" width="23" style="1" customWidth="1"/>
    <col min="13326" max="13328" width="12.7109375" style="1" customWidth="1"/>
    <col min="13329" max="13329" width="14.5703125" style="1" customWidth="1"/>
    <col min="13330" max="13330" width="10.5703125" style="1" customWidth="1"/>
    <col min="13331" max="13332" width="15.140625" style="1" customWidth="1"/>
    <col min="13333" max="13334" width="11.140625" style="1" customWidth="1"/>
    <col min="13335" max="13335" width="12" style="1" customWidth="1"/>
    <col min="13336" max="13336" width="11.5703125" style="1" customWidth="1"/>
    <col min="13337" max="13337" width="10.7109375" style="1" customWidth="1"/>
    <col min="13338" max="13338" width="10.42578125" style="1" customWidth="1"/>
    <col min="13339" max="13339" width="12.85546875" style="1" customWidth="1"/>
    <col min="13340" max="13340" width="14.85546875" style="1" customWidth="1"/>
    <col min="13341" max="13341" width="12.7109375" style="1" customWidth="1"/>
    <col min="13342" max="13342" width="12.28515625" style="1" customWidth="1"/>
    <col min="13343" max="13343" width="12.5703125" style="1" customWidth="1"/>
    <col min="13344" max="13344" width="8.42578125" style="1" customWidth="1"/>
    <col min="13345" max="13345" width="12.7109375" style="1" customWidth="1"/>
    <col min="13346" max="13346" width="12" style="1" customWidth="1"/>
    <col min="13347" max="13347" width="12.85546875" style="1" customWidth="1"/>
    <col min="13348" max="13348" width="12.42578125" style="1" customWidth="1"/>
    <col min="13349" max="13349" width="10.28515625" style="1" customWidth="1"/>
    <col min="13350" max="13580" width="9.140625" style="1"/>
    <col min="13581" max="13581" width="23" style="1" customWidth="1"/>
    <col min="13582" max="13584" width="12.7109375" style="1" customWidth="1"/>
    <col min="13585" max="13585" width="14.5703125" style="1" customWidth="1"/>
    <col min="13586" max="13586" width="10.5703125" style="1" customWidth="1"/>
    <col min="13587" max="13588" width="15.140625" style="1" customWidth="1"/>
    <col min="13589" max="13590" width="11.140625" style="1" customWidth="1"/>
    <col min="13591" max="13591" width="12" style="1" customWidth="1"/>
    <col min="13592" max="13592" width="11.5703125" style="1" customWidth="1"/>
    <col min="13593" max="13593" width="10.7109375" style="1" customWidth="1"/>
    <col min="13594" max="13594" width="10.42578125" style="1" customWidth="1"/>
    <col min="13595" max="13595" width="12.85546875" style="1" customWidth="1"/>
    <col min="13596" max="13596" width="14.85546875" style="1" customWidth="1"/>
    <col min="13597" max="13597" width="12.7109375" style="1" customWidth="1"/>
    <col min="13598" max="13598" width="12.28515625" style="1" customWidth="1"/>
    <col min="13599" max="13599" width="12.5703125" style="1" customWidth="1"/>
    <col min="13600" max="13600" width="8.42578125" style="1" customWidth="1"/>
    <col min="13601" max="13601" width="12.7109375" style="1" customWidth="1"/>
    <col min="13602" max="13602" width="12" style="1" customWidth="1"/>
    <col min="13603" max="13603" width="12.85546875" style="1" customWidth="1"/>
    <col min="13604" max="13604" width="12.42578125" style="1" customWidth="1"/>
    <col min="13605" max="13605" width="10.28515625" style="1" customWidth="1"/>
    <col min="13606" max="13836" width="9.140625" style="1"/>
    <col min="13837" max="13837" width="23" style="1" customWidth="1"/>
    <col min="13838" max="13840" width="12.7109375" style="1" customWidth="1"/>
    <col min="13841" max="13841" width="14.5703125" style="1" customWidth="1"/>
    <col min="13842" max="13842" width="10.5703125" style="1" customWidth="1"/>
    <col min="13843" max="13844" width="15.140625" style="1" customWidth="1"/>
    <col min="13845" max="13846" width="11.140625" style="1" customWidth="1"/>
    <col min="13847" max="13847" width="12" style="1" customWidth="1"/>
    <col min="13848" max="13848" width="11.5703125" style="1" customWidth="1"/>
    <col min="13849" max="13849" width="10.7109375" style="1" customWidth="1"/>
    <col min="13850" max="13850" width="10.42578125" style="1" customWidth="1"/>
    <col min="13851" max="13851" width="12.85546875" style="1" customWidth="1"/>
    <col min="13852" max="13852" width="14.85546875" style="1" customWidth="1"/>
    <col min="13853" max="13853" width="12.7109375" style="1" customWidth="1"/>
    <col min="13854" max="13854" width="12.28515625" style="1" customWidth="1"/>
    <col min="13855" max="13855" width="12.5703125" style="1" customWidth="1"/>
    <col min="13856" max="13856" width="8.42578125" style="1" customWidth="1"/>
    <col min="13857" max="13857" width="12.7109375" style="1" customWidth="1"/>
    <col min="13858" max="13858" width="12" style="1" customWidth="1"/>
    <col min="13859" max="13859" width="12.85546875" style="1" customWidth="1"/>
    <col min="13860" max="13860" width="12.42578125" style="1" customWidth="1"/>
    <col min="13861" max="13861" width="10.28515625" style="1" customWidth="1"/>
    <col min="13862" max="14092" width="9.140625" style="1"/>
    <col min="14093" max="14093" width="23" style="1" customWidth="1"/>
    <col min="14094" max="14096" width="12.7109375" style="1" customWidth="1"/>
    <col min="14097" max="14097" width="14.5703125" style="1" customWidth="1"/>
    <col min="14098" max="14098" width="10.5703125" style="1" customWidth="1"/>
    <col min="14099" max="14100" width="15.140625" style="1" customWidth="1"/>
    <col min="14101" max="14102" width="11.140625" style="1" customWidth="1"/>
    <col min="14103" max="14103" width="12" style="1" customWidth="1"/>
    <col min="14104" max="14104" width="11.5703125" style="1" customWidth="1"/>
    <col min="14105" max="14105" width="10.7109375" style="1" customWidth="1"/>
    <col min="14106" max="14106" width="10.42578125" style="1" customWidth="1"/>
    <col min="14107" max="14107" width="12.85546875" style="1" customWidth="1"/>
    <col min="14108" max="14108" width="14.85546875" style="1" customWidth="1"/>
    <col min="14109" max="14109" width="12.7109375" style="1" customWidth="1"/>
    <col min="14110" max="14110" width="12.28515625" style="1" customWidth="1"/>
    <col min="14111" max="14111" width="12.5703125" style="1" customWidth="1"/>
    <col min="14112" max="14112" width="8.42578125" style="1" customWidth="1"/>
    <col min="14113" max="14113" width="12.7109375" style="1" customWidth="1"/>
    <col min="14114" max="14114" width="12" style="1" customWidth="1"/>
    <col min="14115" max="14115" width="12.85546875" style="1" customWidth="1"/>
    <col min="14116" max="14116" width="12.42578125" style="1" customWidth="1"/>
    <col min="14117" max="14117" width="10.28515625" style="1" customWidth="1"/>
    <col min="14118" max="14348" width="9.140625" style="1"/>
    <col min="14349" max="14349" width="23" style="1" customWidth="1"/>
    <col min="14350" max="14352" width="12.7109375" style="1" customWidth="1"/>
    <col min="14353" max="14353" width="14.5703125" style="1" customWidth="1"/>
    <col min="14354" max="14354" width="10.5703125" style="1" customWidth="1"/>
    <col min="14355" max="14356" width="15.140625" style="1" customWidth="1"/>
    <col min="14357" max="14358" width="11.140625" style="1" customWidth="1"/>
    <col min="14359" max="14359" width="12" style="1" customWidth="1"/>
    <col min="14360" max="14360" width="11.5703125" style="1" customWidth="1"/>
    <col min="14361" max="14361" width="10.7109375" style="1" customWidth="1"/>
    <col min="14362" max="14362" width="10.42578125" style="1" customWidth="1"/>
    <col min="14363" max="14363" width="12.85546875" style="1" customWidth="1"/>
    <col min="14364" max="14364" width="14.85546875" style="1" customWidth="1"/>
    <col min="14365" max="14365" width="12.7109375" style="1" customWidth="1"/>
    <col min="14366" max="14366" width="12.28515625" style="1" customWidth="1"/>
    <col min="14367" max="14367" width="12.5703125" style="1" customWidth="1"/>
    <col min="14368" max="14368" width="8.42578125" style="1" customWidth="1"/>
    <col min="14369" max="14369" width="12.7109375" style="1" customWidth="1"/>
    <col min="14370" max="14370" width="12" style="1" customWidth="1"/>
    <col min="14371" max="14371" width="12.85546875" style="1" customWidth="1"/>
    <col min="14372" max="14372" width="12.42578125" style="1" customWidth="1"/>
    <col min="14373" max="14373" width="10.28515625" style="1" customWidth="1"/>
    <col min="14374" max="14604" width="9.140625" style="1"/>
    <col min="14605" max="14605" width="23" style="1" customWidth="1"/>
    <col min="14606" max="14608" width="12.7109375" style="1" customWidth="1"/>
    <col min="14609" max="14609" width="14.5703125" style="1" customWidth="1"/>
    <col min="14610" max="14610" width="10.5703125" style="1" customWidth="1"/>
    <col min="14611" max="14612" width="15.140625" style="1" customWidth="1"/>
    <col min="14613" max="14614" width="11.140625" style="1" customWidth="1"/>
    <col min="14615" max="14615" width="12" style="1" customWidth="1"/>
    <col min="14616" max="14616" width="11.5703125" style="1" customWidth="1"/>
    <col min="14617" max="14617" width="10.7109375" style="1" customWidth="1"/>
    <col min="14618" max="14618" width="10.42578125" style="1" customWidth="1"/>
    <col min="14619" max="14619" width="12.85546875" style="1" customWidth="1"/>
    <col min="14620" max="14620" width="14.85546875" style="1" customWidth="1"/>
    <col min="14621" max="14621" width="12.7109375" style="1" customWidth="1"/>
    <col min="14622" max="14622" width="12.28515625" style="1" customWidth="1"/>
    <col min="14623" max="14623" width="12.5703125" style="1" customWidth="1"/>
    <col min="14624" max="14624" width="8.42578125" style="1" customWidth="1"/>
    <col min="14625" max="14625" width="12.7109375" style="1" customWidth="1"/>
    <col min="14626" max="14626" width="12" style="1" customWidth="1"/>
    <col min="14627" max="14627" width="12.85546875" style="1" customWidth="1"/>
    <col min="14628" max="14628" width="12.42578125" style="1" customWidth="1"/>
    <col min="14629" max="14629" width="10.28515625" style="1" customWidth="1"/>
    <col min="14630" max="14860" width="9.140625" style="1"/>
    <col min="14861" max="14861" width="23" style="1" customWidth="1"/>
    <col min="14862" max="14864" width="12.7109375" style="1" customWidth="1"/>
    <col min="14865" max="14865" width="14.5703125" style="1" customWidth="1"/>
    <col min="14866" max="14866" width="10.5703125" style="1" customWidth="1"/>
    <col min="14867" max="14868" width="15.140625" style="1" customWidth="1"/>
    <col min="14869" max="14870" width="11.140625" style="1" customWidth="1"/>
    <col min="14871" max="14871" width="12" style="1" customWidth="1"/>
    <col min="14872" max="14872" width="11.5703125" style="1" customWidth="1"/>
    <col min="14873" max="14873" width="10.7109375" style="1" customWidth="1"/>
    <col min="14874" max="14874" width="10.42578125" style="1" customWidth="1"/>
    <col min="14875" max="14875" width="12.85546875" style="1" customWidth="1"/>
    <col min="14876" max="14876" width="14.85546875" style="1" customWidth="1"/>
    <col min="14877" max="14877" width="12.7109375" style="1" customWidth="1"/>
    <col min="14878" max="14878" width="12.28515625" style="1" customWidth="1"/>
    <col min="14879" max="14879" width="12.5703125" style="1" customWidth="1"/>
    <col min="14880" max="14880" width="8.42578125" style="1" customWidth="1"/>
    <col min="14881" max="14881" width="12.7109375" style="1" customWidth="1"/>
    <col min="14882" max="14882" width="12" style="1" customWidth="1"/>
    <col min="14883" max="14883" width="12.85546875" style="1" customWidth="1"/>
    <col min="14884" max="14884" width="12.42578125" style="1" customWidth="1"/>
    <col min="14885" max="14885" width="10.28515625" style="1" customWidth="1"/>
    <col min="14886" max="15116" width="9.140625" style="1"/>
    <col min="15117" max="15117" width="23" style="1" customWidth="1"/>
    <col min="15118" max="15120" width="12.7109375" style="1" customWidth="1"/>
    <col min="15121" max="15121" width="14.5703125" style="1" customWidth="1"/>
    <col min="15122" max="15122" width="10.5703125" style="1" customWidth="1"/>
    <col min="15123" max="15124" width="15.140625" style="1" customWidth="1"/>
    <col min="15125" max="15126" width="11.140625" style="1" customWidth="1"/>
    <col min="15127" max="15127" width="12" style="1" customWidth="1"/>
    <col min="15128" max="15128" width="11.5703125" style="1" customWidth="1"/>
    <col min="15129" max="15129" width="10.7109375" style="1" customWidth="1"/>
    <col min="15130" max="15130" width="10.42578125" style="1" customWidth="1"/>
    <col min="15131" max="15131" width="12.85546875" style="1" customWidth="1"/>
    <col min="15132" max="15132" width="14.85546875" style="1" customWidth="1"/>
    <col min="15133" max="15133" width="12.7109375" style="1" customWidth="1"/>
    <col min="15134" max="15134" width="12.28515625" style="1" customWidth="1"/>
    <col min="15135" max="15135" width="12.5703125" style="1" customWidth="1"/>
    <col min="15136" max="15136" width="8.42578125" style="1" customWidth="1"/>
    <col min="15137" max="15137" width="12.7109375" style="1" customWidth="1"/>
    <col min="15138" max="15138" width="12" style="1" customWidth="1"/>
    <col min="15139" max="15139" width="12.85546875" style="1" customWidth="1"/>
    <col min="15140" max="15140" width="12.42578125" style="1" customWidth="1"/>
    <col min="15141" max="15141" width="10.28515625" style="1" customWidth="1"/>
    <col min="15142" max="15372" width="9.140625" style="1"/>
    <col min="15373" max="15373" width="23" style="1" customWidth="1"/>
    <col min="15374" max="15376" width="12.7109375" style="1" customWidth="1"/>
    <col min="15377" max="15377" width="14.5703125" style="1" customWidth="1"/>
    <col min="15378" max="15378" width="10.5703125" style="1" customWidth="1"/>
    <col min="15379" max="15380" width="15.140625" style="1" customWidth="1"/>
    <col min="15381" max="15382" width="11.140625" style="1" customWidth="1"/>
    <col min="15383" max="15383" width="12" style="1" customWidth="1"/>
    <col min="15384" max="15384" width="11.5703125" style="1" customWidth="1"/>
    <col min="15385" max="15385" width="10.7109375" style="1" customWidth="1"/>
    <col min="15386" max="15386" width="10.42578125" style="1" customWidth="1"/>
    <col min="15387" max="15387" width="12.85546875" style="1" customWidth="1"/>
    <col min="15388" max="15388" width="14.85546875" style="1" customWidth="1"/>
    <col min="15389" max="15389" width="12.7109375" style="1" customWidth="1"/>
    <col min="15390" max="15390" width="12.28515625" style="1" customWidth="1"/>
    <col min="15391" max="15391" width="12.5703125" style="1" customWidth="1"/>
    <col min="15392" max="15392" width="8.42578125" style="1" customWidth="1"/>
    <col min="15393" max="15393" width="12.7109375" style="1" customWidth="1"/>
    <col min="15394" max="15394" width="12" style="1" customWidth="1"/>
    <col min="15395" max="15395" width="12.85546875" style="1" customWidth="1"/>
    <col min="15396" max="15396" width="12.42578125" style="1" customWidth="1"/>
    <col min="15397" max="15397" width="10.28515625" style="1" customWidth="1"/>
    <col min="15398" max="15628" width="9.140625" style="1"/>
    <col min="15629" max="15629" width="23" style="1" customWidth="1"/>
    <col min="15630" max="15632" width="12.7109375" style="1" customWidth="1"/>
    <col min="15633" max="15633" width="14.5703125" style="1" customWidth="1"/>
    <col min="15634" max="15634" width="10.5703125" style="1" customWidth="1"/>
    <col min="15635" max="15636" width="15.140625" style="1" customWidth="1"/>
    <col min="15637" max="15638" width="11.140625" style="1" customWidth="1"/>
    <col min="15639" max="15639" width="12" style="1" customWidth="1"/>
    <col min="15640" max="15640" width="11.5703125" style="1" customWidth="1"/>
    <col min="15641" max="15641" width="10.7109375" style="1" customWidth="1"/>
    <col min="15642" max="15642" width="10.42578125" style="1" customWidth="1"/>
    <col min="15643" max="15643" width="12.85546875" style="1" customWidth="1"/>
    <col min="15644" max="15644" width="14.85546875" style="1" customWidth="1"/>
    <col min="15645" max="15645" width="12.7109375" style="1" customWidth="1"/>
    <col min="15646" max="15646" width="12.28515625" style="1" customWidth="1"/>
    <col min="15647" max="15647" width="12.5703125" style="1" customWidth="1"/>
    <col min="15648" max="15648" width="8.42578125" style="1" customWidth="1"/>
    <col min="15649" max="15649" width="12.7109375" style="1" customWidth="1"/>
    <col min="15650" max="15650" width="12" style="1" customWidth="1"/>
    <col min="15651" max="15651" width="12.85546875" style="1" customWidth="1"/>
    <col min="15652" max="15652" width="12.42578125" style="1" customWidth="1"/>
    <col min="15653" max="15653" width="10.28515625" style="1" customWidth="1"/>
    <col min="15654" max="15884" width="9.140625" style="1"/>
    <col min="15885" max="15885" width="23" style="1" customWidth="1"/>
    <col min="15886" max="15888" width="12.7109375" style="1" customWidth="1"/>
    <col min="15889" max="15889" width="14.5703125" style="1" customWidth="1"/>
    <col min="15890" max="15890" width="10.5703125" style="1" customWidth="1"/>
    <col min="15891" max="15892" width="15.140625" style="1" customWidth="1"/>
    <col min="15893" max="15894" width="11.140625" style="1" customWidth="1"/>
    <col min="15895" max="15895" width="12" style="1" customWidth="1"/>
    <col min="15896" max="15896" width="11.5703125" style="1" customWidth="1"/>
    <col min="15897" max="15897" width="10.7109375" style="1" customWidth="1"/>
    <col min="15898" max="15898" width="10.42578125" style="1" customWidth="1"/>
    <col min="15899" max="15899" width="12.85546875" style="1" customWidth="1"/>
    <col min="15900" max="15900" width="14.85546875" style="1" customWidth="1"/>
    <col min="15901" max="15901" width="12.7109375" style="1" customWidth="1"/>
    <col min="15902" max="15902" width="12.28515625" style="1" customWidth="1"/>
    <col min="15903" max="15903" width="12.5703125" style="1" customWidth="1"/>
    <col min="15904" max="15904" width="8.42578125" style="1" customWidth="1"/>
    <col min="15905" max="15905" width="12.7109375" style="1" customWidth="1"/>
    <col min="15906" max="15906" width="12" style="1" customWidth="1"/>
    <col min="15907" max="15907" width="12.85546875" style="1" customWidth="1"/>
    <col min="15908" max="15908" width="12.42578125" style="1" customWidth="1"/>
    <col min="15909" max="15909" width="10.28515625" style="1" customWidth="1"/>
    <col min="15910" max="16140" width="9.140625" style="1"/>
    <col min="16141" max="16141" width="23" style="1" customWidth="1"/>
    <col min="16142" max="16144" width="12.7109375" style="1" customWidth="1"/>
    <col min="16145" max="16145" width="14.5703125" style="1" customWidth="1"/>
    <col min="16146" max="16146" width="10.5703125" style="1" customWidth="1"/>
    <col min="16147" max="16148" width="15.140625" style="1" customWidth="1"/>
    <col min="16149" max="16150" width="11.140625" style="1" customWidth="1"/>
    <col min="16151" max="16151" width="12" style="1" customWidth="1"/>
    <col min="16152" max="16152" width="11.5703125" style="1" customWidth="1"/>
    <col min="16153" max="16153" width="10.7109375" style="1" customWidth="1"/>
    <col min="16154" max="16154" width="10.42578125" style="1" customWidth="1"/>
    <col min="16155" max="16155" width="12.85546875" style="1" customWidth="1"/>
    <col min="16156" max="16156" width="14.85546875" style="1" customWidth="1"/>
    <col min="16157" max="16157" width="12.7109375" style="1" customWidth="1"/>
    <col min="16158" max="16158" width="12.28515625" style="1" customWidth="1"/>
    <col min="16159" max="16159" width="12.5703125" style="1" customWidth="1"/>
    <col min="16160" max="16160" width="8.42578125" style="1" customWidth="1"/>
    <col min="16161" max="16161" width="12.7109375" style="1" customWidth="1"/>
    <col min="16162" max="16162" width="12" style="1" customWidth="1"/>
    <col min="16163" max="16163" width="12.85546875" style="1" customWidth="1"/>
    <col min="16164" max="16164" width="12.42578125" style="1" customWidth="1"/>
    <col min="16165" max="16165" width="10.28515625" style="1" customWidth="1"/>
    <col min="16166" max="16384" width="9.140625" style="1"/>
  </cols>
  <sheetData>
    <row r="1" spans="1:39" ht="15.75" x14ac:dyDescent="0.25">
      <c r="B1" s="376" t="s">
        <v>133</v>
      </c>
      <c r="C1" s="376"/>
      <c r="D1" s="376"/>
      <c r="E1" s="377"/>
      <c r="F1" s="377"/>
      <c r="G1" s="377"/>
      <c r="H1" s="378"/>
      <c r="I1" s="378"/>
      <c r="J1" s="378"/>
      <c r="K1" s="378"/>
      <c r="L1" s="377"/>
      <c r="M1" s="377"/>
      <c r="N1" s="378"/>
      <c r="O1" s="377"/>
    </row>
    <row r="2" spans="1:39" s="399" customFormat="1" ht="67.5" customHeight="1" x14ac:dyDescent="0.3">
      <c r="A2" s="386" t="s">
        <v>188</v>
      </c>
      <c r="B2" s="387" t="s">
        <v>0</v>
      </c>
      <c r="C2" s="387" t="s">
        <v>1</v>
      </c>
      <c r="D2" s="387" t="s">
        <v>191</v>
      </c>
      <c r="E2" s="387" t="s">
        <v>21</v>
      </c>
      <c r="F2" s="388" t="s">
        <v>2</v>
      </c>
      <c r="G2" s="389" t="s">
        <v>189</v>
      </c>
      <c r="H2" s="389" t="s">
        <v>3</v>
      </c>
      <c r="I2" s="389"/>
      <c r="J2" s="389" t="s">
        <v>4</v>
      </c>
      <c r="K2" s="389" t="s">
        <v>5</v>
      </c>
      <c r="L2" s="390" t="s">
        <v>6</v>
      </c>
      <c r="M2" s="390" t="s">
        <v>22</v>
      </c>
      <c r="N2" s="391" t="s">
        <v>7</v>
      </c>
      <c r="O2" s="390" t="s">
        <v>8</v>
      </c>
      <c r="P2" s="392" t="s">
        <v>23</v>
      </c>
      <c r="Q2" s="392" t="s">
        <v>9</v>
      </c>
      <c r="R2" s="393" t="s">
        <v>192</v>
      </c>
      <c r="S2" s="393" t="s">
        <v>24</v>
      </c>
      <c r="T2" s="394" t="s">
        <v>27</v>
      </c>
      <c r="U2" s="394" t="s">
        <v>10</v>
      </c>
      <c r="V2" s="393" t="s">
        <v>11</v>
      </c>
      <c r="W2" s="395" t="s">
        <v>193</v>
      </c>
      <c r="X2" s="395" t="s">
        <v>12</v>
      </c>
      <c r="Y2" s="396" t="s">
        <v>13</v>
      </c>
      <c r="Z2" s="384" t="s">
        <v>115</v>
      </c>
      <c r="AA2" s="384" t="s">
        <v>117</v>
      </c>
      <c r="AB2" s="384" t="s">
        <v>190</v>
      </c>
      <c r="AC2" s="384" t="s">
        <v>120</v>
      </c>
      <c r="AD2" s="385" t="s">
        <v>4</v>
      </c>
      <c r="AE2" s="397" t="s">
        <v>25</v>
      </c>
      <c r="AF2" s="397" t="s">
        <v>28</v>
      </c>
      <c r="AG2" s="397" t="s">
        <v>31</v>
      </c>
      <c r="AH2" s="397" t="s">
        <v>29</v>
      </c>
      <c r="AI2" s="397" t="s">
        <v>30</v>
      </c>
      <c r="AJ2" s="398" t="s">
        <v>26</v>
      </c>
      <c r="AK2" s="398" t="s">
        <v>14</v>
      </c>
      <c r="AL2" s="398" t="s">
        <v>194</v>
      </c>
      <c r="AM2" s="398" t="s">
        <v>195</v>
      </c>
    </row>
    <row r="3" spans="1:39" x14ac:dyDescent="0.2">
      <c r="A3" s="4" t="s">
        <v>95</v>
      </c>
      <c r="B3" s="14">
        <f>Adams!H7</f>
        <v>6199</v>
      </c>
      <c r="C3" s="14">
        <f>Adams!H8</f>
        <v>542</v>
      </c>
      <c r="D3" s="14">
        <f>Adams!C13</f>
        <v>6212</v>
      </c>
      <c r="E3" s="14">
        <f>Adams!D13</f>
        <v>2437</v>
      </c>
      <c r="F3" s="14">
        <f>Adams!E13</f>
        <v>2424</v>
      </c>
      <c r="G3" s="14">
        <f>Adams!F13</f>
        <v>0</v>
      </c>
      <c r="H3" s="14">
        <f>Adams!G13</f>
        <v>13</v>
      </c>
      <c r="I3" s="14">
        <f>E3-F3-G3-H3</f>
        <v>0</v>
      </c>
      <c r="J3" s="14">
        <f>Adams!H26</f>
        <v>0</v>
      </c>
      <c r="K3" s="5" t="str">
        <f>Adams!D20</f>
        <v>Write Answer Here</v>
      </c>
      <c r="L3" s="14">
        <f>Adams!C14</f>
        <v>53</v>
      </c>
      <c r="M3" s="14">
        <f>Adams!D14</f>
        <v>3</v>
      </c>
      <c r="N3" s="14">
        <f>Adams!E14</f>
        <v>3</v>
      </c>
      <c r="O3" s="14">
        <f>Adams!G14</f>
        <v>0</v>
      </c>
      <c r="P3" s="15">
        <f>Adams!D15</f>
        <v>0</v>
      </c>
      <c r="Q3" s="15">
        <f>Adams!E15</f>
        <v>0</v>
      </c>
      <c r="R3" s="16">
        <f>Adams!C16</f>
        <v>0</v>
      </c>
      <c r="S3" s="16">
        <f>Adams!D16</f>
        <v>0</v>
      </c>
      <c r="T3" s="17">
        <f>Adams!F16</f>
        <v>0</v>
      </c>
      <c r="U3" s="17">
        <f>Adams!E16</f>
        <v>0</v>
      </c>
      <c r="V3" s="16">
        <f>Adams!G16</f>
        <v>0</v>
      </c>
      <c r="W3" s="379">
        <f t="shared" ref="W3:W40" si="0">L3+P3</f>
        <v>53</v>
      </c>
      <c r="X3" s="379">
        <f t="shared" ref="X3:X40" si="1">N3+Q3</f>
        <v>3</v>
      </c>
      <c r="Y3" s="18">
        <f>Adams!E17</f>
        <v>0</v>
      </c>
      <c r="Z3" s="383">
        <f>Adams!$C23</f>
        <v>2424</v>
      </c>
      <c r="AA3" s="383">
        <f>Adams!$C24</f>
        <v>0</v>
      </c>
      <c r="AB3" s="383">
        <f>Adams!$C25</f>
        <v>0</v>
      </c>
      <c r="AC3" s="383">
        <f>Adams!$C26</f>
        <v>2424</v>
      </c>
      <c r="AD3" s="14">
        <f>Adams!$C27</f>
        <v>0</v>
      </c>
      <c r="AE3" s="19">
        <f>SUM(Adams!C32:C33)</f>
        <v>0</v>
      </c>
      <c r="AF3" s="16">
        <f>Adams!C34</f>
        <v>1365</v>
      </c>
      <c r="AG3" s="20">
        <f t="shared" ref="AG3:AG42" si="2">E3-Y3-AE3-AF3</f>
        <v>1072</v>
      </c>
      <c r="AH3" s="19">
        <f>SUM(Adams!E32:E33)</f>
        <v>0</v>
      </c>
      <c r="AI3" s="16">
        <f>Adams!E34</f>
        <v>2</v>
      </c>
      <c r="AJ3" s="20">
        <f t="shared" ref="AJ3:AJ29" si="3">E3-M3-P3-S3-Y3-G3</f>
        <v>2434</v>
      </c>
      <c r="AK3" s="20">
        <f t="shared" ref="AK3:AK42" si="4">F3-N3-Q3-U3-Y3</f>
        <v>2421</v>
      </c>
      <c r="AL3" s="6">
        <f t="shared" ref="AL3:AL5" si="5">AJ3-AK3</f>
        <v>13</v>
      </c>
      <c r="AM3" s="20">
        <f>D3-L3-R3-Y3</f>
        <v>6159</v>
      </c>
    </row>
    <row r="4" spans="1:39" x14ac:dyDescent="0.2">
      <c r="A4" s="4" t="s">
        <v>134</v>
      </c>
      <c r="B4" s="14">
        <f>Asotin!$H$7</f>
        <v>13114</v>
      </c>
      <c r="C4" s="14">
        <f>Asotin!$H$8</f>
        <v>2660</v>
      </c>
      <c r="D4" s="14">
        <f>Asotin!C$13</f>
        <v>13114</v>
      </c>
      <c r="E4" s="14">
        <f>Asotin!D$13</f>
        <v>5781</v>
      </c>
      <c r="F4" s="14">
        <f>Asotin!$E$13</f>
        <v>5733</v>
      </c>
      <c r="G4" s="14">
        <f>Asotin!$F$13</f>
        <v>0</v>
      </c>
      <c r="H4" s="14">
        <f>Asotin!$G$13</f>
        <v>48</v>
      </c>
      <c r="I4" s="14">
        <f t="shared" ref="I4:I42" si="6">E4-F4-G4-H4</f>
        <v>0</v>
      </c>
      <c r="J4" s="14">
        <f>Asotin!H26</f>
        <v>0</v>
      </c>
      <c r="K4" s="5" t="str">
        <f>Asotin!$D$20</f>
        <v>Write Answer Here</v>
      </c>
      <c r="L4" s="14">
        <f>Asotin!$C$14</f>
        <v>48</v>
      </c>
      <c r="M4" s="14">
        <f>Asotin!$D$14</f>
        <v>6</v>
      </c>
      <c r="N4" s="14">
        <f>Asotin!$E$14</f>
        <v>6</v>
      </c>
      <c r="O4" s="14">
        <f>Asotin!$G$14</f>
        <v>0</v>
      </c>
      <c r="P4" s="15">
        <f>Asotin!$D$15</f>
        <v>0</v>
      </c>
      <c r="Q4" s="15">
        <f>Asotin!$E$15</f>
        <v>0</v>
      </c>
      <c r="R4" s="16">
        <f>Asotin!C$16</f>
        <v>0</v>
      </c>
      <c r="S4" s="16">
        <f>Asotin!D$16</f>
        <v>0</v>
      </c>
      <c r="T4" s="16">
        <f>Asotin!$F$16</f>
        <v>0</v>
      </c>
      <c r="U4" s="17">
        <f>Asotin!$E$16</f>
        <v>0</v>
      </c>
      <c r="V4" s="16">
        <f>Asotin!$G$16</f>
        <v>0</v>
      </c>
      <c r="W4" s="379">
        <f t="shared" si="0"/>
        <v>48</v>
      </c>
      <c r="X4" s="379">
        <f t="shared" si="1"/>
        <v>6</v>
      </c>
      <c r="Y4" s="18">
        <f>Asotin!$E$17</f>
        <v>0</v>
      </c>
      <c r="Z4" s="383">
        <f>Asotin!$C$23</f>
        <v>5737</v>
      </c>
      <c r="AA4" s="383">
        <f>Asotin!$C$24</f>
        <v>4</v>
      </c>
      <c r="AB4" s="383">
        <f>Asotin!$C$25</f>
        <v>0</v>
      </c>
      <c r="AC4" s="383">
        <f>Asotin!$C$26</f>
        <v>5733</v>
      </c>
      <c r="AD4" s="14">
        <f>Asotin!$C$27</f>
        <v>0</v>
      </c>
      <c r="AE4" s="19">
        <f>SUM(Asotin!$C$32:$C$33)</f>
        <v>0</v>
      </c>
      <c r="AF4" s="16">
        <f>Asotin!$C$34</f>
        <v>3193</v>
      </c>
      <c r="AG4" s="20">
        <f t="shared" si="2"/>
        <v>2588</v>
      </c>
      <c r="AH4" s="19">
        <f>SUM(Asotin!$E$32:$E$33)</f>
        <v>0</v>
      </c>
      <c r="AI4" s="16">
        <f>Asotin!$E$34</f>
        <v>0</v>
      </c>
      <c r="AJ4" s="20">
        <f t="shared" si="3"/>
        <v>5775</v>
      </c>
      <c r="AK4" s="20">
        <f t="shared" si="4"/>
        <v>5727</v>
      </c>
      <c r="AL4" s="6">
        <f t="shared" si="5"/>
        <v>48</v>
      </c>
      <c r="AM4" s="20">
        <f t="shared" ref="AM4:AM42" si="7">D4-L4-R4-Y4</f>
        <v>13066</v>
      </c>
    </row>
    <row r="5" spans="1:39" x14ac:dyDescent="0.2">
      <c r="A5" s="7" t="s">
        <v>136</v>
      </c>
      <c r="B5" s="14">
        <f>Benton!$H$7</f>
        <v>99539</v>
      </c>
      <c r="C5" s="14">
        <f>Benton!$H$8</f>
        <v>4500</v>
      </c>
      <c r="D5" s="14">
        <f>Benton!C$13</f>
        <v>100634</v>
      </c>
      <c r="E5" s="14">
        <f>Benton!D$13</f>
        <v>32988</v>
      </c>
      <c r="F5" s="14">
        <f>Benton!$E$13</f>
        <v>32616</v>
      </c>
      <c r="G5" s="14">
        <f>Benton!$F$13</f>
        <v>0</v>
      </c>
      <c r="H5" s="14">
        <f>Benton!$G$13</f>
        <v>372</v>
      </c>
      <c r="I5" s="14">
        <f t="shared" si="6"/>
        <v>0</v>
      </c>
      <c r="J5" s="14">
        <f>Benton!$H$26</f>
        <v>0</v>
      </c>
      <c r="K5" s="5" t="str">
        <f>Benton!$D$20</f>
        <v>Write Answer Here</v>
      </c>
      <c r="L5" s="14">
        <f>Benton!$C$14</f>
        <v>701</v>
      </c>
      <c r="M5" s="14">
        <f>Benton!$D$14</f>
        <v>109</v>
      </c>
      <c r="N5" s="14">
        <f>Benton!$E$14</f>
        <v>106</v>
      </c>
      <c r="O5" s="14">
        <f>Benton!$G$14</f>
        <v>3</v>
      </c>
      <c r="P5" s="15">
        <f>Benton!$D$15</f>
        <v>0</v>
      </c>
      <c r="Q5" s="15">
        <f>Benton!$E$15</f>
        <v>0</v>
      </c>
      <c r="R5" s="16">
        <f>Benton!C$16</f>
        <v>0</v>
      </c>
      <c r="S5" s="16">
        <f>Benton!D$16</f>
        <v>0</v>
      </c>
      <c r="T5" s="16">
        <f>Benton!$F$16</f>
        <v>0</v>
      </c>
      <c r="U5" s="17">
        <f>Benton!$E$16</f>
        <v>0</v>
      </c>
      <c r="V5" s="16">
        <f>Benton!$G$16</f>
        <v>0</v>
      </c>
      <c r="W5" s="379">
        <f t="shared" si="0"/>
        <v>701</v>
      </c>
      <c r="X5" s="379">
        <f t="shared" si="1"/>
        <v>106</v>
      </c>
      <c r="Y5" s="18">
        <f>Benton!$E$17</f>
        <v>0</v>
      </c>
      <c r="Z5" s="383">
        <f>Benton!$C$23</f>
        <v>32612</v>
      </c>
      <c r="AA5" s="383">
        <f>Benton!$C$24</f>
        <v>0</v>
      </c>
      <c r="AB5" s="383">
        <f>Benton!$C$25</f>
        <v>4</v>
      </c>
      <c r="AC5" s="383">
        <f>Benton!$C$26</f>
        <v>32616</v>
      </c>
      <c r="AD5" s="14">
        <f>Benton!$C$27</f>
        <v>0</v>
      </c>
      <c r="AE5" s="19">
        <f>SUM(Benton!$C$32:$C$33)</f>
        <v>17</v>
      </c>
      <c r="AF5" s="16">
        <f>Benton!$C$34</f>
        <v>18857</v>
      </c>
      <c r="AG5" s="20">
        <f t="shared" si="2"/>
        <v>14114</v>
      </c>
      <c r="AH5" s="19">
        <f>SUM(Benton!$E$32:$E$33)</f>
        <v>9</v>
      </c>
      <c r="AI5" s="16">
        <f>Benton!$E$34</f>
        <v>3</v>
      </c>
      <c r="AJ5" s="20">
        <f t="shared" si="3"/>
        <v>32879</v>
      </c>
      <c r="AK5" s="20">
        <f t="shared" si="4"/>
        <v>32510</v>
      </c>
      <c r="AL5" s="6">
        <f t="shared" si="5"/>
        <v>369</v>
      </c>
      <c r="AM5" s="20">
        <f t="shared" si="7"/>
        <v>99933</v>
      </c>
    </row>
    <row r="6" spans="1:39" x14ac:dyDescent="0.2">
      <c r="A6" s="4" t="s">
        <v>48</v>
      </c>
      <c r="B6" s="14">
        <f>Chelan!$H$7</f>
        <v>40548</v>
      </c>
      <c r="C6" s="14">
        <f>Chelan!$H$8</f>
        <v>3003</v>
      </c>
      <c r="D6" s="14">
        <f>Chelan!C$13</f>
        <v>40781</v>
      </c>
      <c r="E6" s="14">
        <f>Chelan!D$13</f>
        <v>17983</v>
      </c>
      <c r="F6" s="14">
        <f>Chelan!$E$13</f>
        <v>17823</v>
      </c>
      <c r="G6" s="14">
        <f>Chelan!$F$13</f>
        <v>1</v>
      </c>
      <c r="H6" s="14">
        <f>Chelan!$G$13</f>
        <v>159</v>
      </c>
      <c r="I6" s="14">
        <f t="shared" si="6"/>
        <v>0</v>
      </c>
      <c r="J6" s="14">
        <f>Chelan!$H$26</f>
        <v>0</v>
      </c>
      <c r="K6" s="5" t="str">
        <f>Chelan!$D$20</f>
        <v>Write Answer Here</v>
      </c>
      <c r="L6" s="14">
        <f>Chelan!$C$14</f>
        <v>305</v>
      </c>
      <c r="M6" s="14">
        <f>Chelan!$D$14</f>
        <v>41</v>
      </c>
      <c r="N6" s="14">
        <f>Chelan!$E$14</f>
        <v>41</v>
      </c>
      <c r="O6" s="14">
        <f>Chelan!$G$14</f>
        <v>0</v>
      </c>
      <c r="P6" s="15">
        <f>Chelan!$D$15</f>
        <v>0</v>
      </c>
      <c r="Q6" s="15">
        <f>Chelan!$E$15</f>
        <v>0</v>
      </c>
      <c r="R6" s="16">
        <f>Chelan!C$16</f>
        <v>0</v>
      </c>
      <c r="S6" s="16">
        <f>Chelan!D$16</f>
        <v>0</v>
      </c>
      <c r="T6" s="16">
        <f>Chelan!$F$16</f>
        <v>0</v>
      </c>
      <c r="U6" s="17">
        <f>Chelan!$E$16</f>
        <v>0</v>
      </c>
      <c r="V6" s="16">
        <f>Chelan!$G$16</f>
        <v>0</v>
      </c>
      <c r="W6" s="379">
        <f t="shared" si="0"/>
        <v>305</v>
      </c>
      <c r="X6" s="379">
        <f t="shared" si="1"/>
        <v>41</v>
      </c>
      <c r="Y6" s="18">
        <f>Chelan!$E$17</f>
        <v>14</v>
      </c>
      <c r="Z6" s="383">
        <f>Chelan!$C$23</f>
        <v>17823</v>
      </c>
      <c r="AA6" s="383">
        <f>Chelan!$C$24</f>
        <v>0</v>
      </c>
      <c r="AB6" s="383">
        <f>Chelan!$C$25</f>
        <v>0</v>
      </c>
      <c r="AC6" s="383">
        <f>Chelan!$C$26</f>
        <v>17823</v>
      </c>
      <c r="AD6" s="14">
        <f>Chelan!$C$27</f>
        <v>0</v>
      </c>
      <c r="AE6" s="19">
        <f>SUM(Chelan!$C$32:$C$33)</f>
        <v>12</v>
      </c>
      <c r="AF6" s="16">
        <f>Chelan!$C$34</f>
        <v>4</v>
      </c>
      <c r="AG6" s="20">
        <f t="shared" si="2"/>
        <v>17953</v>
      </c>
      <c r="AH6" s="19">
        <f>SUM(Chelan!$E$32:$E$33)</f>
        <v>18</v>
      </c>
      <c r="AI6" s="16">
        <f>Chelan!$E$34</f>
        <v>0</v>
      </c>
      <c r="AJ6" s="20">
        <f t="shared" si="3"/>
        <v>17927</v>
      </c>
      <c r="AK6" s="20">
        <f t="shared" si="4"/>
        <v>17768</v>
      </c>
      <c r="AL6" s="6">
        <f>AJ6-AK6</f>
        <v>159</v>
      </c>
      <c r="AM6" s="20">
        <f t="shared" si="7"/>
        <v>40462</v>
      </c>
    </row>
    <row r="7" spans="1:39" x14ac:dyDescent="0.2">
      <c r="A7" s="4" t="s">
        <v>50</v>
      </c>
      <c r="B7" s="14">
        <f>Clallam!$H$7</f>
        <v>47509</v>
      </c>
      <c r="C7" s="14">
        <f>Clallam!$H$8</f>
        <v>4107</v>
      </c>
      <c r="D7" s="14">
        <f>Clallam!C$13</f>
        <v>47510</v>
      </c>
      <c r="E7" s="14">
        <f>Clallam!D$13</f>
        <v>23096</v>
      </c>
      <c r="F7" s="14">
        <f>Clallam!$E$13</f>
        <v>22863</v>
      </c>
      <c r="G7" s="14">
        <f>Clallam!$F$13</f>
        <v>15</v>
      </c>
      <c r="H7" s="14">
        <f>Clallam!$G$13</f>
        <v>218</v>
      </c>
      <c r="I7" s="14">
        <f t="shared" si="6"/>
        <v>0</v>
      </c>
      <c r="J7" s="14">
        <f>Clallam!$H$26</f>
        <v>0</v>
      </c>
      <c r="K7" s="5" t="str">
        <f>Clallam!$D$20</f>
        <v>Write Answer Here</v>
      </c>
      <c r="L7" s="14">
        <f>Clallam!$C$14</f>
        <v>550</v>
      </c>
      <c r="M7" s="14">
        <f>Clallam!$D$14</f>
        <v>92</v>
      </c>
      <c r="N7" s="14">
        <f>Clallam!$E$14</f>
        <v>89</v>
      </c>
      <c r="O7" s="14">
        <f>Clallam!$G$14</f>
        <v>3</v>
      </c>
      <c r="P7" s="15">
        <f>Clallam!$D$15</f>
        <v>0</v>
      </c>
      <c r="Q7" s="15">
        <f>Clallam!$E$15</f>
        <v>0</v>
      </c>
      <c r="R7" s="16">
        <f>Clallam!C$16</f>
        <v>0</v>
      </c>
      <c r="S7" s="16">
        <f>Clallam!D$16</f>
        <v>0</v>
      </c>
      <c r="T7" s="16">
        <f>Clallam!$F$16</f>
        <v>0</v>
      </c>
      <c r="U7" s="17">
        <f>Clallam!$E$16</f>
        <v>0</v>
      </c>
      <c r="V7" s="16">
        <f>Clallam!$G$16</f>
        <v>0</v>
      </c>
      <c r="W7" s="379">
        <f t="shared" si="0"/>
        <v>550</v>
      </c>
      <c r="X7" s="379">
        <f t="shared" si="1"/>
        <v>89</v>
      </c>
      <c r="Y7" s="18">
        <f>Clallam!$E$17</f>
        <v>0</v>
      </c>
      <c r="Z7" s="383">
        <f>Clallam!$C$23</f>
        <v>22863</v>
      </c>
      <c r="AA7" s="383">
        <f>Clallam!$C$24</f>
        <v>1</v>
      </c>
      <c r="AB7" s="383">
        <f>Clallam!$C$25</f>
        <v>1</v>
      </c>
      <c r="AC7" s="383">
        <f>Clallam!$C$26</f>
        <v>22863</v>
      </c>
      <c r="AD7" s="14">
        <f>Clallam!$C$27</f>
        <v>0</v>
      </c>
      <c r="AE7" s="19">
        <f>SUM(Clallam!$C$32:$C$33)</f>
        <v>7</v>
      </c>
      <c r="AF7" s="16">
        <f>Clallam!$C$34</f>
        <v>15790</v>
      </c>
      <c r="AG7" s="20">
        <f t="shared" si="2"/>
        <v>7299</v>
      </c>
      <c r="AH7" s="19">
        <f>SUM(Clallam!$E$32:$E$33)</f>
        <v>40</v>
      </c>
      <c r="AI7" s="16">
        <f>Clallam!$E$34</f>
        <v>16</v>
      </c>
      <c r="AJ7" s="20">
        <f t="shared" si="3"/>
        <v>22989</v>
      </c>
      <c r="AK7" s="20">
        <f t="shared" si="4"/>
        <v>22774</v>
      </c>
      <c r="AL7" s="6">
        <f t="shared" ref="AL7:AL42" si="8">AJ7-AK7</f>
        <v>215</v>
      </c>
      <c r="AM7" s="20">
        <f t="shared" si="7"/>
        <v>46960</v>
      </c>
    </row>
    <row r="8" spans="1:39" x14ac:dyDescent="0.2">
      <c r="A8" s="4" t="s">
        <v>137</v>
      </c>
      <c r="B8" s="14">
        <f>Clark!$H$7</f>
        <v>251563</v>
      </c>
      <c r="C8" s="14">
        <f>Clark!$H$8</f>
        <v>29670</v>
      </c>
      <c r="D8" s="14">
        <f>Clark!C$13</f>
        <v>251844</v>
      </c>
      <c r="E8" s="14">
        <f>Clark!D$13</f>
        <v>86768</v>
      </c>
      <c r="F8" s="14">
        <f>Clark!$E$13</f>
        <v>85541</v>
      </c>
      <c r="G8" s="14">
        <f>Clark!$F$13</f>
        <v>0</v>
      </c>
      <c r="H8" s="14">
        <f>Clark!$G$13</f>
        <v>1227</v>
      </c>
      <c r="I8" s="14">
        <f t="shared" si="6"/>
        <v>0</v>
      </c>
      <c r="J8" s="14">
        <f>Clark!$H$26</f>
        <v>0</v>
      </c>
      <c r="K8" s="5" t="str">
        <f>Clark!$D$20</f>
        <v>Write Answer Here</v>
      </c>
      <c r="L8" s="14">
        <f>Clark!$C$14</f>
        <v>1916</v>
      </c>
      <c r="M8" s="14">
        <f>Clark!$D$14</f>
        <v>407</v>
      </c>
      <c r="N8" s="14">
        <f>Clark!$E$14</f>
        <v>392</v>
      </c>
      <c r="O8" s="14">
        <f>Clark!$G$14</f>
        <v>15</v>
      </c>
      <c r="P8" s="15">
        <f>Clark!$D$15</f>
        <v>0</v>
      </c>
      <c r="Q8" s="15">
        <f>Clark!$E$15</f>
        <v>0</v>
      </c>
      <c r="R8" s="16">
        <f>Clark!C$16</f>
        <v>4</v>
      </c>
      <c r="S8" s="16">
        <f>Clark!D$16</f>
        <v>4</v>
      </c>
      <c r="T8" s="16">
        <f>Clark!$F$16</f>
        <v>0</v>
      </c>
      <c r="U8" s="17">
        <f>Clark!$E$16</f>
        <v>2</v>
      </c>
      <c r="V8" s="16">
        <f>Clark!$G$16</f>
        <v>2</v>
      </c>
      <c r="W8" s="379">
        <f t="shared" si="0"/>
        <v>1916</v>
      </c>
      <c r="X8" s="379">
        <f t="shared" si="1"/>
        <v>392</v>
      </c>
      <c r="Y8" s="18">
        <f>Clark!$E$17</f>
        <v>5</v>
      </c>
      <c r="Z8" s="383">
        <f>Clark!$C$23</f>
        <v>85529</v>
      </c>
      <c r="AA8" s="383">
        <f>Clark!$C$24</f>
        <v>1</v>
      </c>
      <c r="AB8" s="383">
        <f>Clark!$C$25</f>
        <v>13</v>
      </c>
      <c r="AC8" s="383">
        <f>Clark!$C$26</f>
        <v>85541</v>
      </c>
      <c r="AD8" s="14">
        <f>Clark!$C$27</f>
        <v>0</v>
      </c>
      <c r="AE8" s="19">
        <f>SUM(Clark!$C$32:$C$33)</f>
        <v>130</v>
      </c>
      <c r="AF8" s="16">
        <f>Clark!$C$34</f>
        <v>19359</v>
      </c>
      <c r="AG8" s="20">
        <f t="shared" si="2"/>
        <v>67274</v>
      </c>
      <c r="AH8" s="19">
        <f>SUM(Clark!$E$32:$E$33)</f>
        <v>103</v>
      </c>
      <c r="AI8" s="16">
        <f>Clark!$E$34</f>
        <v>0</v>
      </c>
      <c r="AJ8" s="20">
        <f t="shared" si="3"/>
        <v>86352</v>
      </c>
      <c r="AK8" s="20">
        <f t="shared" si="4"/>
        <v>85142</v>
      </c>
      <c r="AL8" s="6">
        <f t="shared" si="8"/>
        <v>1210</v>
      </c>
      <c r="AM8" s="20">
        <f t="shared" si="7"/>
        <v>249919</v>
      </c>
    </row>
    <row r="9" spans="1:39" x14ac:dyDescent="0.2">
      <c r="A9" s="4" t="s">
        <v>138</v>
      </c>
      <c r="B9" s="14">
        <f>Columbia!$H$7</f>
        <v>2634</v>
      </c>
      <c r="C9" s="14">
        <f>Columbia!$H$8</f>
        <v>297</v>
      </c>
      <c r="D9" s="14">
        <f>Columbia!C$13</f>
        <v>2637</v>
      </c>
      <c r="E9" s="14">
        <f>Columbia!D$13</f>
        <v>1409</v>
      </c>
      <c r="F9" s="14">
        <f>Columbia!$E$13</f>
        <v>1393</v>
      </c>
      <c r="G9" s="14">
        <f>Columbia!$F$13</f>
        <v>0</v>
      </c>
      <c r="H9" s="14">
        <f>Columbia!$G$13</f>
        <v>16</v>
      </c>
      <c r="I9" s="14">
        <f t="shared" si="6"/>
        <v>0</v>
      </c>
      <c r="J9" s="14">
        <f>Columbia!$H$26</f>
        <v>0</v>
      </c>
      <c r="K9" s="5" t="str">
        <f>Columbia!$D$20</f>
        <v>Write Answer Here</v>
      </c>
      <c r="L9" s="14">
        <f>Columbia!$C$14</f>
        <v>23</v>
      </c>
      <c r="M9" s="14">
        <f>Columbia!$D$14</f>
        <v>2</v>
      </c>
      <c r="N9" s="14">
        <f>Columbia!$E$14</f>
        <v>2</v>
      </c>
      <c r="O9" s="14">
        <f>Columbia!$G$14</f>
        <v>0</v>
      </c>
      <c r="P9" s="15">
        <f>Columbia!$D$15</f>
        <v>0</v>
      </c>
      <c r="Q9" s="15">
        <f>Columbia!$E$15</f>
        <v>0</v>
      </c>
      <c r="R9" s="16">
        <f>Columbia!C$16</f>
        <v>0</v>
      </c>
      <c r="S9" s="16">
        <f>Columbia!D$16</f>
        <v>0</v>
      </c>
      <c r="T9" s="16">
        <f>Columbia!$F$16</f>
        <v>0</v>
      </c>
      <c r="U9" s="17">
        <f>Columbia!$E$16</f>
        <v>0</v>
      </c>
      <c r="V9" s="16">
        <f>Columbia!$G$16</f>
        <v>0</v>
      </c>
      <c r="W9" s="379">
        <f>L9+P9</f>
        <v>23</v>
      </c>
      <c r="X9" s="379">
        <f t="shared" si="1"/>
        <v>2</v>
      </c>
      <c r="Y9" s="18">
        <f>Columbia!$E$17</f>
        <v>0</v>
      </c>
      <c r="Z9" s="383">
        <f>Columbia!$C$23</f>
        <v>1393</v>
      </c>
      <c r="AA9" s="383">
        <f>Columbia!$C$24</f>
        <v>0</v>
      </c>
      <c r="AB9" s="383">
        <f>Columbia!$C$25</f>
        <v>0</v>
      </c>
      <c r="AC9" s="383">
        <f>Columbia!$C$26</f>
        <v>1393</v>
      </c>
      <c r="AD9" s="14">
        <f>Columbia!$C$27</f>
        <v>0</v>
      </c>
      <c r="AE9" s="19">
        <f>SUM(Columbia!$C$32:$C$33)</f>
        <v>0</v>
      </c>
      <c r="AF9" s="16">
        <f>Columbia!$C$34</f>
        <v>895</v>
      </c>
      <c r="AG9" s="20">
        <f t="shared" si="2"/>
        <v>514</v>
      </c>
      <c r="AH9" s="19">
        <f>SUM(Columbia!$E$32:$E$33)</f>
        <v>0</v>
      </c>
      <c r="AI9" s="16">
        <f>Columbia!$E$34</f>
        <v>0</v>
      </c>
      <c r="AJ9" s="20">
        <f t="shared" si="3"/>
        <v>1407</v>
      </c>
      <c r="AK9" s="20">
        <f t="shared" si="4"/>
        <v>1391</v>
      </c>
      <c r="AL9" s="6">
        <f t="shared" si="8"/>
        <v>16</v>
      </c>
      <c r="AM9" s="20">
        <f t="shared" si="7"/>
        <v>2614</v>
      </c>
    </row>
    <row r="10" spans="1:39" x14ac:dyDescent="0.2">
      <c r="A10" s="4" t="s">
        <v>177</v>
      </c>
      <c r="B10" s="14">
        <f>Cowlitz!$H$7</f>
        <v>59483</v>
      </c>
      <c r="C10" s="14">
        <f>Cowlitz!$H$8</f>
        <v>6703</v>
      </c>
      <c r="D10" s="14">
        <f>Cowlitz!C$13</f>
        <v>59547</v>
      </c>
      <c r="E10" s="14">
        <f>Cowlitz!D$13</f>
        <v>20046</v>
      </c>
      <c r="F10" s="14">
        <f>Cowlitz!$E$13</f>
        <v>19888</v>
      </c>
      <c r="G10" s="14">
        <f>Cowlitz!$F$13</f>
        <v>0</v>
      </c>
      <c r="H10" s="14">
        <f>Cowlitz!$G$13</f>
        <v>159</v>
      </c>
      <c r="I10" s="14">
        <f t="shared" si="6"/>
        <v>-1</v>
      </c>
      <c r="J10" s="14">
        <f>Cowlitz!$H$26</f>
        <v>-1</v>
      </c>
      <c r="K10" s="5" t="str">
        <f>Cowlitz!$D$20</f>
        <v>Write Answer Here          No</v>
      </c>
      <c r="L10" s="14">
        <f>Cowlitz!$C$14</f>
        <v>501</v>
      </c>
      <c r="M10" s="14">
        <f>Cowlitz!$D$14</f>
        <v>58</v>
      </c>
      <c r="N10" s="14">
        <f>Cowlitz!$E$14</f>
        <v>57</v>
      </c>
      <c r="O10" s="14">
        <f>Cowlitz!$G$14</f>
        <v>1</v>
      </c>
      <c r="P10" s="15">
        <f>Cowlitz!$D$15</f>
        <v>0</v>
      </c>
      <c r="Q10" s="15">
        <f>Cowlitz!$E$15</f>
        <v>0</v>
      </c>
      <c r="R10" s="16">
        <f>Cowlitz!C$16</f>
        <v>0</v>
      </c>
      <c r="S10" s="16">
        <f>Cowlitz!D$16</f>
        <v>0</v>
      </c>
      <c r="T10" s="16">
        <f>Cowlitz!$F$16</f>
        <v>0</v>
      </c>
      <c r="U10" s="17">
        <f>Cowlitz!$E$16</f>
        <v>0</v>
      </c>
      <c r="V10" s="16">
        <f>Cowlitz!$G$16</f>
        <v>0</v>
      </c>
      <c r="W10" s="379">
        <f t="shared" si="0"/>
        <v>501</v>
      </c>
      <c r="X10" s="379">
        <f t="shared" si="1"/>
        <v>57</v>
      </c>
      <c r="Y10" s="18">
        <f>Cowlitz!$E$17</f>
        <v>0</v>
      </c>
      <c r="Z10" s="383">
        <f>Cowlitz!$C$23</f>
        <v>19885</v>
      </c>
      <c r="AA10" s="383">
        <f>Cowlitz!$C$24</f>
        <v>0</v>
      </c>
      <c r="AB10" s="383">
        <f>Cowlitz!$C$25</f>
        <v>3</v>
      </c>
      <c r="AC10" s="383">
        <f>Cowlitz!$C$26</f>
        <v>19888</v>
      </c>
      <c r="AD10" s="14">
        <f>Cowlitz!$C$27</f>
        <v>0</v>
      </c>
      <c r="AE10" s="19">
        <f>SUM(Cowlitz!$C$32:$C$33)</f>
        <v>14</v>
      </c>
      <c r="AF10" s="16">
        <f>Cowlitz!$C$34</f>
        <v>14641</v>
      </c>
      <c r="AG10" s="20">
        <f t="shared" si="2"/>
        <v>5391</v>
      </c>
      <c r="AH10" s="19">
        <f>SUM(Cowlitz!$E$32:$E$33)</f>
        <v>54</v>
      </c>
      <c r="AI10" s="16">
        <f>Cowlitz!$E$34</f>
        <v>0</v>
      </c>
      <c r="AJ10" s="20">
        <f t="shared" si="3"/>
        <v>19988</v>
      </c>
      <c r="AK10" s="20">
        <f t="shared" si="4"/>
        <v>19831</v>
      </c>
      <c r="AL10" s="6">
        <f t="shared" si="8"/>
        <v>157</v>
      </c>
      <c r="AM10" s="20">
        <f t="shared" si="7"/>
        <v>59046</v>
      </c>
    </row>
    <row r="11" spans="1:39" x14ac:dyDescent="0.2">
      <c r="A11" s="7" t="s">
        <v>54</v>
      </c>
      <c r="B11" s="14">
        <f>Douglas!$H$7</f>
        <v>19670</v>
      </c>
      <c r="C11" s="14">
        <f>Douglas!$H$8</f>
        <v>2314</v>
      </c>
      <c r="D11" s="14">
        <f>Douglas!C$13</f>
        <v>19670</v>
      </c>
      <c r="E11" s="14">
        <f>Douglas!D$13</f>
        <v>7988</v>
      </c>
      <c r="F11" s="14">
        <f>Douglas!$E$13</f>
        <v>7882</v>
      </c>
      <c r="G11" s="14">
        <f>Douglas!$F$13</f>
        <v>0</v>
      </c>
      <c r="H11" s="14">
        <f>Douglas!$G$13</f>
        <v>107</v>
      </c>
      <c r="I11" s="14">
        <f t="shared" si="6"/>
        <v>-1</v>
      </c>
      <c r="J11" s="14">
        <f>Douglas!$H$26</f>
        <v>-1</v>
      </c>
      <c r="K11" s="5" t="str">
        <f>Douglas!$D$20</f>
        <v xml:space="preserve"> We received one ballot in just a pink insert in a drop box.  As there was no blue affidavit signed this was rejected by our Canvassing Board.  We were not able to account for this in our system.  That is why we have a -1.</v>
      </c>
      <c r="L11" s="14">
        <f>Douglas!$C$14</f>
        <v>130</v>
      </c>
      <c r="M11" s="14">
        <f>Douglas!$D$14</f>
        <v>20</v>
      </c>
      <c r="N11" s="14">
        <f>Douglas!$E$14</f>
        <v>20</v>
      </c>
      <c r="O11" s="14">
        <f>Douglas!$G$14</f>
        <v>0</v>
      </c>
      <c r="P11" s="15">
        <f>Douglas!$D$15</f>
        <v>0</v>
      </c>
      <c r="Q11" s="15">
        <f>Douglas!$E$15</f>
        <v>0</v>
      </c>
      <c r="R11" s="16">
        <f>Douglas!C$16</f>
        <v>0</v>
      </c>
      <c r="S11" s="16">
        <f>Douglas!D$16</f>
        <v>0</v>
      </c>
      <c r="T11" s="16">
        <f>Douglas!$F$16</f>
        <v>0</v>
      </c>
      <c r="U11" s="17">
        <f>Douglas!$E$16</f>
        <v>0</v>
      </c>
      <c r="V11" s="16">
        <f>Douglas!$G$16</f>
        <v>0</v>
      </c>
      <c r="W11" s="379">
        <f t="shared" si="0"/>
        <v>130</v>
      </c>
      <c r="X11" s="379">
        <f t="shared" si="1"/>
        <v>20</v>
      </c>
      <c r="Y11" s="18">
        <f>Douglas!$E$17</f>
        <v>0</v>
      </c>
      <c r="Z11" s="383">
        <f>Douglas!$C$23</f>
        <v>7882</v>
      </c>
      <c r="AA11" s="383">
        <f>Douglas!$C$24</f>
        <v>0</v>
      </c>
      <c r="AB11" s="383">
        <f>Douglas!$C$25</f>
        <v>0</v>
      </c>
      <c r="AC11" s="383">
        <f>Douglas!$C$26</f>
        <v>7882</v>
      </c>
      <c r="AD11" s="14">
        <f>Douglas!$C$27</f>
        <v>0</v>
      </c>
      <c r="AE11" s="19">
        <f>SUM(Douglas!$C$32:$C$33)</f>
        <v>2</v>
      </c>
      <c r="AF11" s="16">
        <f>Douglas!$C$34</f>
        <v>4045</v>
      </c>
      <c r="AG11" s="20">
        <f t="shared" si="2"/>
        <v>3941</v>
      </c>
      <c r="AH11" s="19">
        <f>SUM(Douglas!$E$32:$E$33)</f>
        <v>8</v>
      </c>
      <c r="AI11" s="16">
        <f>Douglas!$E$34</f>
        <v>0</v>
      </c>
      <c r="AJ11" s="20">
        <f t="shared" si="3"/>
        <v>7968</v>
      </c>
      <c r="AK11" s="20">
        <f t="shared" si="4"/>
        <v>7862</v>
      </c>
      <c r="AL11" s="6">
        <f t="shared" si="8"/>
        <v>106</v>
      </c>
      <c r="AM11" s="20">
        <f t="shared" si="7"/>
        <v>19540</v>
      </c>
    </row>
    <row r="12" spans="1:39" x14ac:dyDescent="0.2">
      <c r="A12" s="4" t="s">
        <v>55</v>
      </c>
      <c r="B12" s="14">
        <f>Ferry!$H$7</f>
        <v>4573</v>
      </c>
      <c r="C12" s="14">
        <f>Ferry!$H$8</f>
        <v>439</v>
      </c>
      <c r="D12" s="14">
        <f>Ferry!C$13</f>
        <v>4573</v>
      </c>
      <c r="E12" s="14">
        <f>Ferry!D$13</f>
        <v>2183</v>
      </c>
      <c r="F12" s="14">
        <f>Ferry!$E$13</f>
        <v>2164</v>
      </c>
      <c r="G12" s="14">
        <f>Ferry!$F$13</f>
        <v>0</v>
      </c>
      <c r="H12" s="14">
        <f>Ferry!$G$13</f>
        <v>19</v>
      </c>
      <c r="I12" s="14">
        <f t="shared" si="6"/>
        <v>0</v>
      </c>
      <c r="J12" s="14">
        <f>Ferry!$H$26</f>
        <v>0</v>
      </c>
      <c r="K12" s="5" t="str">
        <f>Ferry!$D$20</f>
        <v>Write Answer Here</v>
      </c>
      <c r="L12" s="14">
        <f>Ferry!$C$14</f>
        <v>49</v>
      </c>
      <c r="M12" s="14">
        <f>Ferry!$D$14</f>
        <v>6</v>
      </c>
      <c r="N12" s="14">
        <f>Ferry!$E$14</f>
        <v>6</v>
      </c>
      <c r="O12" s="14">
        <f>Ferry!$G$14</f>
        <v>0</v>
      </c>
      <c r="P12" s="15">
        <f>Ferry!$D$15</f>
        <v>0</v>
      </c>
      <c r="Q12" s="15">
        <f>Ferry!$E$15</f>
        <v>0</v>
      </c>
      <c r="R12" s="16">
        <f>Ferry!C$16</f>
        <v>0</v>
      </c>
      <c r="S12" s="16">
        <f>Ferry!D$16</f>
        <v>0</v>
      </c>
      <c r="T12" s="16">
        <f>Ferry!$F$16</f>
        <v>0</v>
      </c>
      <c r="U12" s="17">
        <f>Ferry!$E$16</f>
        <v>0</v>
      </c>
      <c r="V12" s="16">
        <f>Ferry!$G$16</f>
        <v>0</v>
      </c>
      <c r="W12" s="379">
        <f t="shared" si="0"/>
        <v>49</v>
      </c>
      <c r="X12" s="379">
        <f t="shared" si="1"/>
        <v>6</v>
      </c>
      <c r="Y12" s="18">
        <f>Ferry!$E$17</f>
        <v>0</v>
      </c>
      <c r="Z12" s="383">
        <f>Ferry!$C$23</f>
        <v>2164</v>
      </c>
      <c r="AA12" s="383">
        <f>Ferry!$C$24</f>
        <v>0</v>
      </c>
      <c r="AB12" s="383">
        <f>Ferry!$C$25</f>
        <v>0</v>
      </c>
      <c r="AC12" s="383">
        <f>Ferry!$C$26</f>
        <v>2164</v>
      </c>
      <c r="AD12" s="14">
        <f>Ferry!$C$27</f>
        <v>0</v>
      </c>
      <c r="AE12" s="19">
        <f>SUM(Ferry!$C$32:$C$33)</f>
        <v>0</v>
      </c>
      <c r="AF12" s="16">
        <f>Ferry!$C$34</f>
        <v>630</v>
      </c>
      <c r="AG12" s="20">
        <f t="shared" si="2"/>
        <v>1553</v>
      </c>
      <c r="AH12" s="19">
        <f>SUM(Ferry!$E$32:$E$33)</f>
        <v>1</v>
      </c>
      <c r="AI12" s="16">
        <f>Ferry!$E$34</f>
        <v>0</v>
      </c>
      <c r="AJ12" s="20">
        <f t="shared" si="3"/>
        <v>2177</v>
      </c>
      <c r="AK12" s="20">
        <f t="shared" si="4"/>
        <v>2158</v>
      </c>
      <c r="AL12" s="6">
        <f t="shared" si="8"/>
        <v>19</v>
      </c>
      <c r="AM12" s="20">
        <f t="shared" si="7"/>
        <v>4524</v>
      </c>
    </row>
    <row r="13" spans="1:39" x14ac:dyDescent="0.2">
      <c r="A13" s="4" t="s">
        <v>56</v>
      </c>
      <c r="B13" s="14">
        <f>Franklin!$H$7</f>
        <v>30702</v>
      </c>
      <c r="C13" s="14">
        <f>Franklin!$H$8</f>
        <v>5208</v>
      </c>
      <c r="D13" s="14">
        <f>Franklin!C$13</f>
        <v>30722</v>
      </c>
      <c r="E13" s="14">
        <f>Franklin!D$13</f>
        <v>10308</v>
      </c>
      <c r="F13" s="14">
        <f>Franklin!$E$13</f>
        <v>10242</v>
      </c>
      <c r="G13" s="14">
        <f>Franklin!$F$13</f>
        <v>0</v>
      </c>
      <c r="H13" s="14">
        <f>Franklin!$G$13</f>
        <v>66</v>
      </c>
      <c r="I13" s="14">
        <f t="shared" si="6"/>
        <v>0</v>
      </c>
      <c r="J13" s="14">
        <f>Franklin!$H$26</f>
        <v>0</v>
      </c>
      <c r="K13" s="5" t="str">
        <f>Franklin!$D$20</f>
        <v>Write Answer Here</v>
      </c>
      <c r="L13" s="14">
        <f>Franklin!$C$14</f>
        <v>228</v>
      </c>
      <c r="M13" s="14">
        <f>Franklin!$D$14</f>
        <v>35</v>
      </c>
      <c r="N13" s="14">
        <f>Franklin!$E$14</f>
        <v>35</v>
      </c>
      <c r="O13" s="14">
        <f>Franklin!$G$14</f>
        <v>0</v>
      </c>
      <c r="P13" s="15">
        <f>Franklin!$D$15</f>
        <v>0</v>
      </c>
      <c r="Q13" s="15">
        <f>Franklin!$E$15</f>
        <v>0</v>
      </c>
      <c r="R13" s="16">
        <f>Franklin!C$16</f>
        <v>0</v>
      </c>
      <c r="S13" s="16">
        <f>Franklin!D$16</f>
        <v>0</v>
      </c>
      <c r="T13" s="16">
        <f>Franklin!$F$16</f>
        <v>0</v>
      </c>
      <c r="U13" s="17">
        <f>Franklin!$E$16</f>
        <v>0</v>
      </c>
      <c r="V13" s="16">
        <f>Franklin!$G$16</f>
        <v>0</v>
      </c>
      <c r="W13" s="379">
        <f t="shared" si="0"/>
        <v>228</v>
      </c>
      <c r="X13" s="379">
        <f t="shared" si="1"/>
        <v>35</v>
      </c>
      <c r="Y13" s="18">
        <f>Franklin!$E$17</f>
        <v>0</v>
      </c>
      <c r="Z13" s="383">
        <f>Franklin!$C$23</f>
        <v>10239</v>
      </c>
      <c r="AA13" s="383">
        <f>Franklin!$C$24</f>
        <v>0</v>
      </c>
      <c r="AB13" s="383">
        <f>Franklin!$C$25</f>
        <v>3</v>
      </c>
      <c r="AC13" s="383">
        <f>Franklin!$C$26</f>
        <v>10242</v>
      </c>
      <c r="AD13" s="14">
        <f>Franklin!$C$27</f>
        <v>0</v>
      </c>
      <c r="AE13" s="19">
        <f>SUM(Franklin!$C$32:$C$33)</f>
        <v>2</v>
      </c>
      <c r="AF13" s="16">
        <f>Franklin!$C$34</f>
        <v>6356</v>
      </c>
      <c r="AG13" s="20">
        <f t="shared" si="2"/>
        <v>3950</v>
      </c>
      <c r="AH13" s="19">
        <f>SUM(Franklin!$E$32:$E$33)</f>
        <v>0</v>
      </c>
      <c r="AI13" s="16">
        <f>Franklin!$E$34</f>
        <v>0</v>
      </c>
      <c r="AJ13" s="20">
        <f t="shared" si="3"/>
        <v>10273</v>
      </c>
      <c r="AK13" s="20">
        <f t="shared" si="4"/>
        <v>10207</v>
      </c>
      <c r="AL13" s="6">
        <f t="shared" si="8"/>
        <v>66</v>
      </c>
      <c r="AM13" s="20">
        <f t="shared" si="7"/>
        <v>30494</v>
      </c>
    </row>
    <row r="14" spans="1:39" x14ac:dyDescent="0.2">
      <c r="A14" s="4" t="s">
        <v>58</v>
      </c>
      <c r="B14" s="14">
        <f>Garfield!$H$7</f>
        <v>1544</v>
      </c>
      <c r="C14" s="14">
        <f>Garfield!$H$8</f>
        <v>204</v>
      </c>
      <c r="D14" s="14">
        <f>Garfield!C$13</f>
        <v>1544</v>
      </c>
      <c r="E14" s="14">
        <f>Garfield!D$13</f>
        <v>936</v>
      </c>
      <c r="F14" s="14">
        <f>Garfield!$E$13</f>
        <v>936</v>
      </c>
      <c r="G14" s="14">
        <f>Garfield!$F$13</f>
        <v>0</v>
      </c>
      <c r="H14" s="14">
        <f>Garfield!$G$13</f>
        <v>0</v>
      </c>
      <c r="I14" s="14">
        <f t="shared" si="6"/>
        <v>0</v>
      </c>
      <c r="J14" s="14">
        <f>Garfield!$H$26</f>
        <v>0</v>
      </c>
      <c r="K14" s="5" t="str">
        <f>Garfield!$D$20</f>
        <v>Write Answer Here</v>
      </c>
      <c r="L14" s="14">
        <f>Garfield!$C$14</f>
        <v>10</v>
      </c>
      <c r="M14" s="14">
        <f>Garfield!$D$14</f>
        <v>3</v>
      </c>
      <c r="N14" s="14">
        <f>Garfield!$E$14</f>
        <v>3</v>
      </c>
      <c r="O14" s="14">
        <f>Garfield!$G$14</f>
        <v>0</v>
      </c>
      <c r="P14" s="15">
        <f>Garfield!$D$15</f>
        <v>0</v>
      </c>
      <c r="Q14" s="15">
        <f>Garfield!$E$15</f>
        <v>0</v>
      </c>
      <c r="R14" s="16">
        <f>Garfield!C$16</f>
        <v>0</v>
      </c>
      <c r="S14" s="16">
        <f>Garfield!D$16</f>
        <v>0</v>
      </c>
      <c r="T14" s="16">
        <f>Garfield!$F$16</f>
        <v>0</v>
      </c>
      <c r="U14" s="17">
        <f>Garfield!$E$16</f>
        <v>0</v>
      </c>
      <c r="V14" s="16">
        <f>Garfield!$G$16</f>
        <v>0</v>
      </c>
      <c r="W14" s="379">
        <f t="shared" si="0"/>
        <v>10</v>
      </c>
      <c r="X14" s="379">
        <f t="shared" si="1"/>
        <v>3</v>
      </c>
      <c r="Y14" s="18">
        <f>Garfield!$E$17</f>
        <v>0</v>
      </c>
      <c r="Z14" s="383">
        <f>Garfield!$C$23</f>
        <v>936</v>
      </c>
      <c r="AA14" s="383">
        <f>Garfield!$C$24</f>
        <v>0</v>
      </c>
      <c r="AB14" s="383">
        <f>Garfield!$C$25</f>
        <v>0</v>
      </c>
      <c r="AC14" s="383">
        <f>Garfield!$C$26</f>
        <v>936</v>
      </c>
      <c r="AD14" s="14">
        <f>Garfield!$C$27</f>
        <v>0</v>
      </c>
      <c r="AE14" s="19">
        <f>SUM(Garfield!$C$32:$C$33)</f>
        <v>2</v>
      </c>
      <c r="AF14" s="16">
        <f>Garfield!$C$34</f>
        <v>638</v>
      </c>
      <c r="AG14" s="20">
        <f t="shared" si="2"/>
        <v>296</v>
      </c>
      <c r="AH14" s="19">
        <f>SUM(Garfield!$E$32:$E$33)</f>
        <v>2</v>
      </c>
      <c r="AI14" s="16">
        <f>Garfield!$E$34</f>
        <v>0</v>
      </c>
      <c r="AJ14" s="20">
        <f t="shared" si="3"/>
        <v>933</v>
      </c>
      <c r="AK14" s="20">
        <f t="shared" si="4"/>
        <v>933</v>
      </c>
      <c r="AL14" s="6">
        <f t="shared" si="8"/>
        <v>0</v>
      </c>
      <c r="AM14" s="20">
        <f t="shared" si="7"/>
        <v>1534</v>
      </c>
    </row>
    <row r="15" spans="1:39" x14ac:dyDescent="0.2">
      <c r="A15" s="4" t="s">
        <v>162</v>
      </c>
      <c r="B15" s="14">
        <f>Grant!$H$7</f>
        <v>36684</v>
      </c>
      <c r="C15" s="14">
        <f>Grant!$H$8</f>
        <v>6731</v>
      </c>
      <c r="D15" s="14">
        <f>Grant!C$13</f>
        <v>36737</v>
      </c>
      <c r="E15" s="14">
        <f>Grant!D$13</f>
        <v>14717</v>
      </c>
      <c r="F15" s="14">
        <f>Grant!$E$13</f>
        <v>14553</v>
      </c>
      <c r="G15" s="14">
        <f>Grant!$F$13</f>
        <v>0</v>
      </c>
      <c r="H15" s="14">
        <f>Grant!$G$13</f>
        <v>164</v>
      </c>
      <c r="I15" s="14">
        <f t="shared" si="6"/>
        <v>0</v>
      </c>
      <c r="J15" s="14">
        <f>Grant!$H$26</f>
        <v>0</v>
      </c>
      <c r="K15" s="5" t="str">
        <f>Grant!$D$20</f>
        <v>Write Answer Here</v>
      </c>
      <c r="L15" s="14">
        <f>Grant!$C$14</f>
        <v>231</v>
      </c>
      <c r="M15" s="14">
        <f>Grant!$D$14</f>
        <v>40</v>
      </c>
      <c r="N15" s="14">
        <f>Grant!$E$14</f>
        <v>39</v>
      </c>
      <c r="O15" s="14">
        <f>Grant!$G$14</f>
        <v>1</v>
      </c>
      <c r="P15" s="15">
        <f>Grant!$D$15</f>
        <v>0</v>
      </c>
      <c r="Q15" s="15">
        <f>Grant!$E$15</f>
        <v>0</v>
      </c>
      <c r="R15" s="16">
        <f>Grant!C$16</f>
        <v>0</v>
      </c>
      <c r="S15" s="16">
        <f>Grant!D$16</f>
        <v>0</v>
      </c>
      <c r="T15" s="16">
        <f>Grant!$F$16</f>
        <v>0</v>
      </c>
      <c r="U15" s="17">
        <f>Grant!$E$16</f>
        <v>0</v>
      </c>
      <c r="V15" s="16">
        <f>Grant!$G$16</f>
        <v>0</v>
      </c>
      <c r="W15" s="379">
        <f t="shared" si="0"/>
        <v>231</v>
      </c>
      <c r="X15" s="379">
        <f t="shared" si="1"/>
        <v>39</v>
      </c>
      <c r="Y15" s="18">
        <f>Grant!$E$17</f>
        <v>0</v>
      </c>
      <c r="Z15" s="383">
        <f>Grant!$C$23</f>
        <v>0</v>
      </c>
      <c r="AA15" s="383">
        <f>Grant!$C$24</f>
        <v>0</v>
      </c>
      <c r="AB15" s="383">
        <f>Grant!$C$25</f>
        <v>0</v>
      </c>
      <c r="AC15" s="383">
        <f>Grant!$C$26</f>
        <v>14553</v>
      </c>
      <c r="AD15" s="14">
        <f>Grant!$C$27</f>
        <v>0</v>
      </c>
      <c r="AE15" s="19">
        <f>SUM(Grant!$C$32:$C$33)</f>
        <v>0</v>
      </c>
      <c r="AF15" s="16">
        <f>Grant!$C$34</f>
        <v>0</v>
      </c>
      <c r="AG15" s="20">
        <f t="shared" si="2"/>
        <v>14717</v>
      </c>
      <c r="AH15" s="19">
        <f>SUM(Grant!$E$32:$E$33)</f>
        <v>0</v>
      </c>
      <c r="AI15" s="16">
        <f>Grant!$E$34</f>
        <v>0</v>
      </c>
      <c r="AJ15" s="20">
        <f t="shared" si="3"/>
        <v>14677</v>
      </c>
      <c r="AK15" s="20">
        <f t="shared" si="4"/>
        <v>14514</v>
      </c>
      <c r="AL15" s="6">
        <f t="shared" si="8"/>
        <v>163</v>
      </c>
      <c r="AM15" s="20">
        <f t="shared" si="7"/>
        <v>36506</v>
      </c>
    </row>
    <row r="16" spans="1:39" x14ac:dyDescent="0.2">
      <c r="A16" s="7" t="s">
        <v>178</v>
      </c>
      <c r="B16" s="14">
        <f>GraysHarbor!$H$7</f>
        <v>38647</v>
      </c>
      <c r="C16" s="14">
        <f>GraysHarbor!$H$8</f>
        <v>6150</v>
      </c>
      <c r="D16" s="14">
        <f>GraysHarbor!C$13</f>
        <v>38935</v>
      </c>
      <c r="E16" s="14">
        <f>GraysHarbor!D$13</f>
        <v>20388</v>
      </c>
      <c r="F16" s="14">
        <f>GraysHarbor!$E$13</f>
        <v>17484</v>
      </c>
      <c r="G16" s="14">
        <f>GraysHarbor!$F$13</f>
        <v>0</v>
      </c>
      <c r="H16" s="14">
        <f>GraysHarbor!$G$13</f>
        <v>128</v>
      </c>
      <c r="I16" s="14">
        <f t="shared" si="6"/>
        <v>2776</v>
      </c>
      <c r="J16" s="14">
        <f>GraysHarbor!$H$26</f>
        <v>0</v>
      </c>
      <c r="K16" s="5" t="str">
        <f>GraysHarbor!$D$20</f>
        <v>Write Answer Here</v>
      </c>
      <c r="L16" s="14">
        <f>GraysHarbor!$C$14</f>
        <v>193</v>
      </c>
      <c r="M16" s="14">
        <f>GraysHarbor!$D$14</f>
        <v>37</v>
      </c>
      <c r="N16" s="14">
        <f>GraysHarbor!$E$14</f>
        <v>35</v>
      </c>
      <c r="O16" s="14">
        <f>GraysHarbor!$G$14</f>
        <v>2</v>
      </c>
      <c r="P16" s="15">
        <f>GraysHarbor!$D$15</f>
        <v>0</v>
      </c>
      <c r="Q16" s="15">
        <f>GraysHarbor!$E$15</f>
        <v>0</v>
      </c>
      <c r="R16" s="16">
        <f>GraysHarbor!C$16</f>
        <v>4</v>
      </c>
      <c r="S16" s="16">
        <f>GraysHarbor!D$16</f>
        <v>4</v>
      </c>
      <c r="T16" s="16">
        <f>GraysHarbor!$F$16</f>
        <v>0</v>
      </c>
      <c r="U16" s="17">
        <f>GraysHarbor!$E$16</f>
        <v>2</v>
      </c>
      <c r="V16" s="16">
        <f>GraysHarbor!$G$16</f>
        <v>2</v>
      </c>
      <c r="W16" s="379">
        <f t="shared" si="0"/>
        <v>193</v>
      </c>
      <c r="X16" s="379">
        <f t="shared" si="1"/>
        <v>35</v>
      </c>
      <c r="Y16" s="18">
        <f>GraysHarbor!$E$17</f>
        <v>0</v>
      </c>
      <c r="Z16" s="383">
        <f>GraysHarbor!$C$23</f>
        <v>17484</v>
      </c>
      <c r="AA16" s="383">
        <f>GraysHarbor!$C$24</f>
        <v>3</v>
      </c>
      <c r="AB16" s="383">
        <f>GraysHarbor!$C$25</f>
        <v>0</v>
      </c>
      <c r="AC16" s="383">
        <f>GraysHarbor!$C$26</f>
        <v>17484</v>
      </c>
      <c r="AD16" s="14">
        <f>GraysHarbor!$C$27</f>
        <v>0</v>
      </c>
      <c r="AE16" s="19">
        <f>SUM(GraysHarbor!$C$32:$C$33)</f>
        <v>0</v>
      </c>
      <c r="AF16" s="16">
        <f>GraysHarbor!$C$34</f>
        <v>0</v>
      </c>
      <c r="AG16" s="20">
        <f t="shared" si="2"/>
        <v>20388</v>
      </c>
      <c r="AH16" s="19">
        <f>SUM(GraysHarbor!$E$32:$E$33)</f>
        <v>104</v>
      </c>
      <c r="AI16" s="16">
        <f>GraysHarbor!$E$34</f>
        <v>0</v>
      </c>
      <c r="AJ16" s="20">
        <f t="shared" si="3"/>
        <v>20347</v>
      </c>
      <c r="AK16" s="20">
        <f t="shared" si="4"/>
        <v>17447</v>
      </c>
      <c r="AL16" s="6">
        <f t="shared" si="8"/>
        <v>2900</v>
      </c>
      <c r="AM16" s="20">
        <f t="shared" si="7"/>
        <v>38738</v>
      </c>
    </row>
    <row r="17" spans="1:39" x14ac:dyDescent="0.2">
      <c r="A17" s="7" t="s">
        <v>179</v>
      </c>
      <c r="B17" s="14">
        <f>Island!$H$7</f>
        <v>50531</v>
      </c>
      <c r="C17" s="14">
        <f>Island!$H$8</f>
        <v>5936</v>
      </c>
      <c r="D17" s="14">
        <f>Island!C$13</f>
        <v>51075</v>
      </c>
      <c r="E17" s="14">
        <f>Island!D$13</f>
        <v>23164</v>
      </c>
      <c r="F17" s="14">
        <f>Island!$E$13</f>
        <v>22884</v>
      </c>
      <c r="G17" s="14">
        <f>Island!$F$13</f>
        <v>16</v>
      </c>
      <c r="H17" s="14">
        <f>Island!$G$13</f>
        <v>264</v>
      </c>
      <c r="I17" s="14">
        <f t="shared" si="6"/>
        <v>0</v>
      </c>
      <c r="J17" s="14">
        <f>Island!$H$26</f>
        <v>0</v>
      </c>
      <c r="K17" s="5" t="str">
        <f>Island!$D$20</f>
        <v>Write Answer Here:</v>
      </c>
      <c r="L17" s="14">
        <f>Island!$C$14</f>
        <v>2901</v>
      </c>
      <c r="M17" s="14">
        <f>Island!$D$14</f>
        <v>410</v>
      </c>
      <c r="N17" s="14">
        <f>Island!$E$14</f>
        <v>408</v>
      </c>
      <c r="O17" s="14">
        <f>Island!$G$14</f>
        <v>2</v>
      </c>
      <c r="P17" s="15">
        <f>Island!$D$15</f>
        <v>0</v>
      </c>
      <c r="Q17" s="15">
        <f>Island!$E$15</f>
        <v>0</v>
      </c>
      <c r="R17" s="16">
        <f>Island!C$16</f>
        <v>1</v>
      </c>
      <c r="S17" s="16">
        <f>Island!D$16</f>
        <v>1</v>
      </c>
      <c r="T17" s="16">
        <f>Island!$F$16</f>
        <v>0</v>
      </c>
      <c r="U17" s="17">
        <f>Island!$E$16</f>
        <v>1</v>
      </c>
      <c r="V17" s="16">
        <f>Island!$G$16</f>
        <v>0</v>
      </c>
      <c r="W17" s="379">
        <f t="shared" si="0"/>
        <v>2901</v>
      </c>
      <c r="X17" s="379">
        <f t="shared" si="1"/>
        <v>408</v>
      </c>
      <c r="Y17" s="18">
        <f>Island!$E$17</f>
        <v>0</v>
      </c>
      <c r="Z17" s="383">
        <f>Island!$C$23</f>
        <v>22878</v>
      </c>
      <c r="AA17" s="383">
        <f>Island!$C$24</f>
        <v>2</v>
      </c>
      <c r="AB17" s="383">
        <f>Island!$C$25</f>
        <v>8</v>
      </c>
      <c r="AC17" s="383">
        <f>Island!$C$26</f>
        <v>22884</v>
      </c>
      <c r="AD17" s="14">
        <f>Island!$C$27</f>
        <v>0</v>
      </c>
      <c r="AE17" s="19">
        <f>SUM(Island!$C$32:$C$33)</f>
        <v>14</v>
      </c>
      <c r="AF17" s="16">
        <f>Island!$C$34</f>
        <v>10127</v>
      </c>
      <c r="AG17" s="20">
        <f t="shared" si="2"/>
        <v>13023</v>
      </c>
      <c r="AH17" s="19">
        <f>SUM(Island!$E$32:$E$33)</f>
        <v>107</v>
      </c>
      <c r="AI17" s="16">
        <f>Island!$E$34</f>
        <v>0</v>
      </c>
      <c r="AJ17" s="20">
        <f t="shared" si="3"/>
        <v>22737</v>
      </c>
      <c r="AK17" s="20">
        <f t="shared" si="4"/>
        <v>22475</v>
      </c>
      <c r="AL17" s="6">
        <f t="shared" si="8"/>
        <v>262</v>
      </c>
      <c r="AM17" s="20">
        <f t="shared" si="7"/>
        <v>48173</v>
      </c>
    </row>
    <row r="18" spans="1:39" x14ac:dyDescent="0.2">
      <c r="A18" s="4" t="s">
        <v>62</v>
      </c>
      <c r="B18" s="14">
        <f>Jefferson!$H$7</f>
        <v>23021</v>
      </c>
      <c r="C18" s="14">
        <f>Jefferson!$H$8</f>
        <v>2314</v>
      </c>
      <c r="D18" s="14">
        <f>Jefferson!C$13</f>
        <v>23021</v>
      </c>
      <c r="E18" s="14">
        <f>Jefferson!D$13</f>
        <v>12804</v>
      </c>
      <c r="F18" s="14">
        <f>Jefferson!$E$13</f>
        <v>12676</v>
      </c>
      <c r="G18" s="14">
        <f>Jefferson!$F$13</f>
        <v>0</v>
      </c>
      <c r="H18" s="14">
        <f>Jefferson!$G$13</f>
        <v>128</v>
      </c>
      <c r="I18" s="14">
        <f t="shared" si="6"/>
        <v>0</v>
      </c>
      <c r="J18" s="14">
        <f>Jefferson!$H$26</f>
        <v>0</v>
      </c>
      <c r="K18" s="5" t="str">
        <f>Jefferson!$D$20</f>
        <v>Write Answer Here</v>
      </c>
      <c r="L18" s="14">
        <f>Jefferson!$C$14</f>
        <v>298</v>
      </c>
      <c r="M18" s="14">
        <f>Jefferson!$D$14</f>
        <v>32</v>
      </c>
      <c r="N18" s="14">
        <f>Jefferson!$E$14</f>
        <v>32</v>
      </c>
      <c r="O18" s="14">
        <f>Jefferson!$G$14</f>
        <v>0</v>
      </c>
      <c r="P18" s="15">
        <f>Jefferson!$D$15</f>
        <v>0</v>
      </c>
      <c r="Q18" s="15">
        <f>Jefferson!$E$15</f>
        <v>0</v>
      </c>
      <c r="R18" s="16">
        <f>Jefferson!C$16</f>
        <v>0</v>
      </c>
      <c r="S18" s="16">
        <f>Jefferson!D$16</f>
        <v>0</v>
      </c>
      <c r="T18" s="16">
        <f>Jefferson!$F$16</f>
        <v>0</v>
      </c>
      <c r="U18" s="17">
        <f>Jefferson!$E$16</f>
        <v>0</v>
      </c>
      <c r="V18" s="16">
        <f>Jefferson!$G$16</f>
        <v>0</v>
      </c>
      <c r="W18" s="379">
        <f t="shared" si="0"/>
        <v>298</v>
      </c>
      <c r="X18" s="379">
        <f t="shared" si="1"/>
        <v>32</v>
      </c>
      <c r="Y18" s="18">
        <f>Jefferson!$E$17</f>
        <v>0</v>
      </c>
      <c r="Z18" s="383">
        <f>Jefferson!$C$23</f>
        <v>12672</v>
      </c>
      <c r="AA18" s="383">
        <f>Jefferson!$C$24</f>
        <v>0</v>
      </c>
      <c r="AB18" s="383">
        <f>Jefferson!$C$25</f>
        <v>4</v>
      </c>
      <c r="AC18" s="383">
        <f>Jefferson!$C$26</f>
        <v>12676</v>
      </c>
      <c r="AD18" s="14">
        <f>Jefferson!$C$27</f>
        <v>0</v>
      </c>
      <c r="AE18" s="19">
        <f>SUM(Jefferson!$C$32:$C$33)</f>
        <v>14</v>
      </c>
      <c r="AF18" s="16">
        <f>Jefferson!$C$34</f>
        <v>5236</v>
      </c>
      <c r="AG18" s="20">
        <f t="shared" si="2"/>
        <v>7554</v>
      </c>
      <c r="AH18" s="19">
        <f>SUM(Jefferson!$E$32:$E$33)</f>
        <v>12</v>
      </c>
      <c r="AI18" s="16">
        <f>Jefferson!$E$34</f>
        <v>0</v>
      </c>
      <c r="AJ18" s="20">
        <f t="shared" si="3"/>
        <v>12772</v>
      </c>
      <c r="AK18" s="20">
        <f t="shared" si="4"/>
        <v>12644</v>
      </c>
      <c r="AL18" s="6">
        <f t="shared" si="8"/>
        <v>128</v>
      </c>
      <c r="AM18" s="20">
        <f t="shared" si="7"/>
        <v>22723</v>
      </c>
    </row>
    <row r="19" spans="1:39" x14ac:dyDescent="0.2">
      <c r="A19" s="4" t="s">
        <v>63</v>
      </c>
      <c r="B19" s="14">
        <f>King!$H$7</f>
        <v>1193706</v>
      </c>
      <c r="C19" s="14">
        <f>King!$H$8</f>
        <v>112795</v>
      </c>
      <c r="D19" s="14">
        <f>King!C$13</f>
        <v>1204515</v>
      </c>
      <c r="E19" s="14">
        <f>King!D$13</f>
        <v>474363</v>
      </c>
      <c r="F19" s="14">
        <f>King!$E$13</f>
        <v>467608</v>
      </c>
      <c r="G19" s="14">
        <f>King!$F$13</f>
        <v>1</v>
      </c>
      <c r="H19" s="14">
        <f>King!$G$13</f>
        <v>6754</v>
      </c>
      <c r="I19" s="14">
        <f t="shared" si="6"/>
        <v>0</v>
      </c>
      <c r="J19" s="14">
        <f>King!$H$26</f>
        <v>0</v>
      </c>
      <c r="K19" s="5" t="str">
        <f>King!$D$20</f>
        <v>Write Answer Here</v>
      </c>
      <c r="L19" s="14">
        <f>King!$C$14</f>
        <v>16774</v>
      </c>
      <c r="M19" s="14">
        <f>King!$D$14</f>
        <v>2759</v>
      </c>
      <c r="N19" s="14">
        <f>King!$E$14</f>
        <v>2725</v>
      </c>
      <c r="O19" s="14">
        <f>King!$G$14</f>
        <v>34</v>
      </c>
      <c r="P19" s="15">
        <f>King!$D$15</f>
        <v>0</v>
      </c>
      <c r="Q19" s="15">
        <f>King!$E$15</f>
        <v>0</v>
      </c>
      <c r="R19" s="16">
        <f>King!C$16</f>
        <v>47</v>
      </c>
      <c r="S19" s="16">
        <f>King!D$16</f>
        <v>52</v>
      </c>
      <c r="T19" s="16">
        <f>King!$F$16</f>
        <v>1</v>
      </c>
      <c r="U19" s="17">
        <f>King!$E$16</f>
        <v>34</v>
      </c>
      <c r="V19" s="16">
        <f>King!$G$16</f>
        <v>17</v>
      </c>
      <c r="W19" s="379">
        <f t="shared" si="0"/>
        <v>16774</v>
      </c>
      <c r="X19" s="379">
        <f t="shared" si="1"/>
        <v>2725</v>
      </c>
      <c r="Y19" s="18">
        <f>King!$E$17</f>
        <v>274</v>
      </c>
      <c r="Z19" s="383">
        <f>King!$C$23</f>
        <v>467553</v>
      </c>
      <c r="AA19" s="383">
        <f>King!$C$24</f>
        <v>17</v>
      </c>
      <c r="AB19" s="383">
        <f>King!$C$25</f>
        <v>72</v>
      </c>
      <c r="AC19" s="383">
        <f>King!$C$26</f>
        <v>467608</v>
      </c>
      <c r="AD19" s="14">
        <f>King!$C$27</f>
        <v>0</v>
      </c>
      <c r="AE19" s="19">
        <f>SUM(King!$C$32:$C$33)</f>
        <v>844</v>
      </c>
      <c r="AF19" s="16">
        <f>King!$C$34</f>
        <v>124837</v>
      </c>
      <c r="AG19" s="20">
        <f t="shared" si="2"/>
        <v>348408</v>
      </c>
      <c r="AH19" s="19">
        <f>SUM(King!$E$32:$E$33)</f>
        <v>2419</v>
      </c>
      <c r="AI19" s="16">
        <f>King!$E$34</f>
        <v>0</v>
      </c>
      <c r="AJ19" s="20">
        <f t="shared" si="3"/>
        <v>471277</v>
      </c>
      <c r="AK19" s="20">
        <f t="shared" si="4"/>
        <v>464575</v>
      </c>
      <c r="AL19" s="6">
        <f t="shared" si="8"/>
        <v>6702</v>
      </c>
      <c r="AM19" s="20">
        <f t="shared" si="7"/>
        <v>1187420</v>
      </c>
    </row>
    <row r="20" spans="1:39" x14ac:dyDescent="0.2">
      <c r="A20" s="4" t="s">
        <v>64</v>
      </c>
      <c r="B20" s="14">
        <f>Kitsap!$H$7</f>
        <v>154355</v>
      </c>
      <c r="C20" s="14">
        <f>Kitsap!$H$8</f>
        <v>58251</v>
      </c>
      <c r="D20" s="14">
        <f>Kitsap!C$13</f>
        <v>154647</v>
      </c>
      <c r="E20" s="14">
        <f>Kitsap!D$13</f>
        <v>59614</v>
      </c>
      <c r="F20" s="14">
        <f>Kitsap!$E$13</f>
        <v>58940</v>
      </c>
      <c r="G20" s="14">
        <f>Kitsap!$F$13</f>
        <v>1</v>
      </c>
      <c r="H20" s="14">
        <f>Kitsap!$G$13</f>
        <v>677</v>
      </c>
      <c r="I20" s="14">
        <f t="shared" si="6"/>
        <v>-4</v>
      </c>
      <c r="J20" s="14">
        <f>Kitsap!$H$26</f>
        <v>-4</v>
      </c>
      <c r="K20" s="5" t="str">
        <f>Kitsap!$D$20</f>
        <v>Write Answer Here</v>
      </c>
      <c r="L20" s="14">
        <f>Kitsap!$C$14</f>
        <v>7761</v>
      </c>
      <c r="M20" s="14">
        <f>Kitsap!$D$14</f>
        <v>1251</v>
      </c>
      <c r="N20" s="14">
        <f>Kitsap!$E$14</f>
        <v>1228</v>
      </c>
      <c r="O20" s="14">
        <f>Kitsap!$G$14</f>
        <v>23</v>
      </c>
      <c r="P20" s="15">
        <f>Kitsap!$D$15</f>
        <v>0</v>
      </c>
      <c r="Q20" s="15">
        <f>Kitsap!$E$15</f>
        <v>0</v>
      </c>
      <c r="R20" s="16">
        <f>Kitsap!C$16</f>
        <v>1</v>
      </c>
      <c r="S20" s="16">
        <f>Kitsap!D$16</f>
        <v>1</v>
      </c>
      <c r="T20" s="16">
        <f>Kitsap!$F$16</f>
        <v>1</v>
      </c>
      <c r="U20" s="17">
        <f>Kitsap!$E$16</f>
        <v>0</v>
      </c>
      <c r="V20" s="16">
        <f>Kitsap!$G$16</f>
        <v>0</v>
      </c>
      <c r="W20" s="379">
        <f t="shared" si="0"/>
        <v>7761</v>
      </c>
      <c r="X20" s="379">
        <f t="shared" si="1"/>
        <v>1228</v>
      </c>
      <c r="Y20" s="18">
        <f>Kitsap!$E$17</f>
        <v>9</v>
      </c>
      <c r="Z20" s="383">
        <f>Kitsap!$C$22</f>
        <v>0</v>
      </c>
      <c r="AA20" s="383">
        <f>Kitsap!$C$23</f>
        <v>58929</v>
      </c>
      <c r="AB20" s="383">
        <f>Kitsap!$C$24</f>
        <v>0</v>
      </c>
      <c r="AC20" s="383">
        <f>Kitsap!$C$25</f>
        <v>7</v>
      </c>
      <c r="AD20" s="14">
        <f>Kitsap!$C$26</f>
        <v>58936</v>
      </c>
      <c r="AE20" s="19">
        <f>SUM(Kitsap!C31:C32)</f>
        <v>88</v>
      </c>
      <c r="AF20" s="16">
        <f>Kitsap!$C$33</f>
        <v>3</v>
      </c>
      <c r="AG20" s="20">
        <f t="shared" si="2"/>
        <v>59514</v>
      </c>
      <c r="AH20" s="19">
        <f>SUM(Kitsap!E31:E32)</f>
        <v>0</v>
      </c>
      <c r="AI20" s="16">
        <f>Kitsap!$E$33</f>
        <v>172</v>
      </c>
      <c r="AJ20" s="20">
        <f t="shared" si="3"/>
        <v>58352</v>
      </c>
      <c r="AK20" s="20">
        <f t="shared" si="4"/>
        <v>57703</v>
      </c>
      <c r="AL20" s="6">
        <f t="shared" si="8"/>
        <v>649</v>
      </c>
      <c r="AM20" s="20">
        <f t="shared" si="7"/>
        <v>146876</v>
      </c>
    </row>
    <row r="21" spans="1:39" x14ac:dyDescent="0.2">
      <c r="A21" s="4" t="s">
        <v>65</v>
      </c>
      <c r="B21" s="14">
        <f>Kittitas!$H$7</f>
        <v>22329</v>
      </c>
      <c r="C21" s="14">
        <f>Kittitas!$H$8</f>
        <v>2952</v>
      </c>
      <c r="D21" s="14">
        <f>Kittitas!C$13</f>
        <v>22388</v>
      </c>
      <c r="E21" s="14">
        <f>Kittitas!D$13</f>
        <v>9253</v>
      </c>
      <c r="F21" s="14">
        <f>Kittitas!$E$13</f>
        <v>9115</v>
      </c>
      <c r="G21" s="14">
        <f>Kittitas!$F$13</f>
        <v>0</v>
      </c>
      <c r="H21" s="14">
        <f>Kittitas!$G$13</f>
        <v>137</v>
      </c>
      <c r="I21" s="14">
        <f t="shared" si="6"/>
        <v>1</v>
      </c>
      <c r="J21" s="14">
        <f>Kittitas!$H$26</f>
        <v>1</v>
      </c>
      <c r="K21" s="5" t="str">
        <f>Kittitas!$D$20</f>
        <v>Write Answer Here</v>
      </c>
      <c r="L21" s="14">
        <f>Kittitas!$C$14</f>
        <v>177</v>
      </c>
      <c r="M21" s="14">
        <f>Kittitas!$D$14</f>
        <v>27</v>
      </c>
      <c r="N21" s="14">
        <f>Kittitas!$E$14</f>
        <v>25</v>
      </c>
      <c r="O21" s="14">
        <f>Kittitas!$G$14</f>
        <v>2</v>
      </c>
      <c r="P21" s="15">
        <f>Kittitas!$D$15</f>
        <v>0</v>
      </c>
      <c r="Q21" s="15">
        <f>Kittitas!$E$15</f>
        <v>0</v>
      </c>
      <c r="R21" s="16">
        <f>Kittitas!C$16</f>
        <v>0</v>
      </c>
      <c r="S21" s="16">
        <f>Kittitas!D$16</f>
        <v>1</v>
      </c>
      <c r="T21" s="16">
        <f>Kittitas!$F$16</f>
        <v>0</v>
      </c>
      <c r="U21" s="17">
        <f>Kittitas!$E$16</f>
        <v>1</v>
      </c>
      <c r="V21" s="16">
        <f>Kittitas!$G$16</f>
        <v>0</v>
      </c>
      <c r="W21" s="379">
        <f t="shared" si="0"/>
        <v>177</v>
      </c>
      <c r="X21" s="379">
        <f t="shared" si="1"/>
        <v>25</v>
      </c>
      <c r="Y21" s="18">
        <f>Kittitas!$E$17</f>
        <v>0</v>
      </c>
      <c r="Z21" s="383">
        <f>Kittitas!$C$23</f>
        <v>9115</v>
      </c>
      <c r="AA21" s="383">
        <f>Kittitas!$C$24</f>
        <v>1</v>
      </c>
      <c r="AB21" s="383">
        <f>Kittitas!$C$25</f>
        <v>1</v>
      </c>
      <c r="AC21" s="383">
        <f>Kittitas!$C$26</f>
        <v>9115</v>
      </c>
      <c r="AD21" s="14">
        <f>Kittitas!$C$27</f>
        <v>0</v>
      </c>
      <c r="AE21" s="19">
        <f>SUM(Kittitas!$C$32:$C$33)</f>
        <v>10</v>
      </c>
      <c r="AF21" s="16">
        <f>Kittitas!$C$34</f>
        <v>6026</v>
      </c>
      <c r="AG21" s="20">
        <f t="shared" si="2"/>
        <v>3217</v>
      </c>
      <c r="AH21" s="19">
        <f>SUM(Kittitas!$E$32:$E$33)</f>
        <v>19</v>
      </c>
      <c r="AI21" s="16">
        <f>Kittitas!$E$34</f>
        <v>10</v>
      </c>
      <c r="AJ21" s="20">
        <f t="shared" si="3"/>
        <v>9225</v>
      </c>
      <c r="AK21" s="20">
        <f t="shared" si="4"/>
        <v>9089</v>
      </c>
      <c r="AL21" s="6">
        <f t="shared" si="8"/>
        <v>136</v>
      </c>
      <c r="AM21" s="20">
        <f t="shared" si="7"/>
        <v>22211</v>
      </c>
    </row>
    <row r="22" spans="1:39" x14ac:dyDescent="0.2">
      <c r="A22" s="4" t="s">
        <v>66</v>
      </c>
      <c r="B22" s="14">
        <f>Klickitat!$H$7</f>
        <v>13336</v>
      </c>
      <c r="C22" s="14">
        <f>Klickitat!$H$8</f>
        <v>1638</v>
      </c>
      <c r="D22" s="14">
        <f>Klickitat!C$13</f>
        <v>13397</v>
      </c>
      <c r="E22" s="14">
        <f>Klickitat!D$13</f>
        <v>5493</v>
      </c>
      <c r="F22" s="14">
        <f>Klickitat!$E$13</f>
        <v>5447</v>
      </c>
      <c r="G22" s="14">
        <f>Klickitat!$F$13</f>
        <v>0</v>
      </c>
      <c r="H22" s="14">
        <f>Klickitat!$G$13</f>
        <v>46</v>
      </c>
      <c r="I22" s="14">
        <f t="shared" si="6"/>
        <v>0</v>
      </c>
      <c r="J22" s="14">
        <f>Klickitat!$H$26</f>
        <v>0</v>
      </c>
      <c r="K22" s="5" t="str">
        <f>Klickitat!$D$20</f>
        <v>Write Answer Here</v>
      </c>
      <c r="L22" s="14">
        <f>Klickitat!$C$14</f>
        <v>124</v>
      </c>
      <c r="M22" s="14">
        <f>Klickitat!$D$14</f>
        <v>11</v>
      </c>
      <c r="N22" s="14">
        <f>Klickitat!$E$14</f>
        <v>11</v>
      </c>
      <c r="O22" s="14">
        <f>Klickitat!$G$14</f>
        <v>0</v>
      </c>
      <c r="P22" s="15">
        <f>Klickitat!$D$15</f>
        <v>0</v>
      </c>
      <c r="Q22" s="15">
        <f>Klickitat!$E$15</f>
        <v>0</v>
      </c>
      <c r="R22" s="16">
        <f>Klickitat!C$16</f>
        <v>0</v>
      </c>
      <c r="S22" s="16">
        <f>Klickitat!D$16</f>
        <v>0</v>
      </c>
      <c r="T22" s="16">
        <f>Klickitat!$F$16</f>
        <v>0</v>
      </c>
      <c r="U22" s="17">
        <f>Klickitat!$E$16</f>
        <v>0</v>
      </c>
      <c r="V22" s="16">
        <f>Klickitat!$G$16</f>
        <v>0</v>
      </c>
      <c r="W22" s="379">
        <f t="shared" si="0"/>
        <v>124</v>
      </c>
      <c r="X22" s="379">
        <f t="shared" si="1"/>
        <v>11</v>
      </c>
      <c r="Y22" s="18">
        <f>Klickitat!$E$17</f>
        <v>0</v>
      </c>
      <c r="Z22" s="383">
        <f>Klickitat!$C$23</f>
        <v>5447</v>
      </c>
      <c r="AA22" s="383">
        <f>Klickitat!$C$24</f>
        <v>0</v>
      </c>
      <c r="AB22" s="383">
        <f>Klickitat!$C$25</f>
        <v>0</v>
      </c>
      <c r="AC22" s="383">
        <f>Klickitat!$C$26</f>
        <v>5447</v>
      </c>
      <c r="AD22" s="14">
        <f>Klickitat!$C$27</f>
        <v>0</v>
      </c>
      <c r="AE22" s="19">
        <f>SUM(Klickitat!$C$32:$C$33)</f>
        <v>3</v>
      </c>
      <c r="AF22" s="16">
        <f>Klickitat!$C$34</f>
        <v>3919</v>
      </c>
      <c r="AG22" s="20">
        <f t="shared" si="2"/>
        <v>1571</v>
      </c>
      <c r="AH22" s="19">
        <f>SUM(Klickitat!$E$32:$E$33)</f>
        <v>12</v>
      </c>
      <c r="AI22" s="16">
        <f>Klickitat!$E$34</f>
        <v>0</v>
      </c>
      <c r="AJ22" s="20">
        <f t="shared" si="3"/>
        <v>5482</v>
      </c>
      <c r="AK22" s="20">
        <f t="shared" si="4"/>
        <v>5436</v>
      </c>
      <c r="AL22" s="6">
        <f t="shared" si="8"/>
        <v>46</v>
      </c>
      <c r="AM22" s="20">
        <f t="shared" si="7"/>
        <v>13273</v>
      </c>
    </row>
    <row r="23" spans="1:39" x14ac:dyDescent="0.2">
      <c r="A23" s="4" t="s">
        <v>68</v>
      </c>
      <c r="B23" s="14">
        <f>Lewis!$H$7</f>
        <v>43795</v>
      </c>
      <c r="C23" s="14">
        <f>Lewis!$H$8</f>
        <v>3987</v>
      </c>
      <c r="D23" s="14">
        <f>Lewis!C$13</f>
        <v>43795</v>
      </c>
      <c r="E23" s="14">
        <f>Lewis!D$13</f>
        <v>17986</v>
      </c>
      <c r="F23" s="14">
        <f>Lewis!$E$13</f>
        <v>17812</v>
      </c>
      <c r="G23" s="14">
        <f>Lewis!$F$13</f>
        <v>0</v>
      </c>
      <c r="H23" s="14">
        <f>Lewis!$G$13</f>
        <v>174</v>
      </c>
      <c r="I23" s="14">
        <f t="shared" si="6"/>
        <v>0</v>
      </c>
      <c r="J23" s="14">
        <f>Lewis!$H$26</f>
        <v>0</v>
      </c>
      <c r="K23" s="5" t="str">
        <f>Lewis!$D$20</f>
        <v>Write Answer Here</v>
      </c>
      <c r="L23" s="14">
        <f>Lewis!$C$14</f>
        <v>284</v>
      </c>
      <c r="M23" s="14">
        <f>Lewis!$D$14</f>
        <v>42</v>
      </c>
      <c r="N23" s="14">
        <f>Lewis!$E$14</f>
        <v>41</v>
      </c>
      <c r="O23" s="14">
        <f>Lewis!$G$14</f>
        <v>1</v>
      </c>
      <c r="P23" s="15">
        <f>Lewis!$D$15</f>
        <v>0</v>
      </c>
      <c r="Q23" s="15">
        <f>Lewis!$E$15</f>
        <v>0</v>
      </c>
      <c r="R23" s="16">
        <f>Lewis!C$16</f>
        <v>0</v>
      </c>
      <c r="S23" s="16">
        <f>Lewis!D$16</f>
        <v>0</v>
      </c>
      <c r="T23" s="16">
        <f>Lewis!$F$16</f>
        <v>0</v>
      </c>
      <c r="U23" s="17">
        <f>Lewis!$E$16</f>
        <v>0</v>
      </c>
      <c r="V23" s="16">
        <f>Lewis!$G$16</f>
        <v>0</v>
      </c>
      <c r="W23" s="379">
        <f t="shared" si="0"/>
        <v>284</v>
      </c>
      <c r="X23" s="379">
        <f t="shared" si="1"/>
        <v>41</v>
      </c>
      <c r="Y23" s="18">
        <f>Lewis!$E$17</f>
        <v>0</v>
      </c>
      <c r="Z23" s="383">
        <f>Lewis!$C$23</f>
        <v>17813</v>
      </c>
      <c r="AA23" s="383">
        <f>Lewis!$C$24</f>
        <v>2</v>
      </c>
      <c r="AB23" s="383">
        <f>Lewis!$C$25</f>
        <v>0</v>
      </c>
      <c r="AC23" s="383">
        <f>Lewis!$C$26</f>
        <v>17811</v>
      </c>
      <c r="AD23" s="14">
        <f>Lewis!$C$27</f>
        <v>-1</v>
      </c>
      <c r="AE23" s="19">
        <f>SUM(Lewis!$C$32:$C$33)</f>
        <v>6</v>
      </c>
      <c r="AF23" s="16">
        <f>Lewis!$C$34</f>
        <v>5998</v>
      </c>
      <c r="AG23" s="20">
        <f t="shared" si="2"/>
        <v>11982</v>
      </c>
      <c r="AH23" s="19">
        <f>SUM(Lewis!$E$32:$E$33)</f>
        <v>5</v>
      </c>
      <c r="AI23" s="16">
        <f>Lewis!$E$34</f>
        <v>0</v>
      </c>
      <c r="AJ23" s="20">
        <f t="shared" si="3"/>
        <v>17944</v>
      </c>
      <c r="AK23" s="20">
        <f t="shared" si="4"/>
        <v>17771</v>
      </c>
      <c r="AL23" s="6">
        <f t="shared" si="8"/>
        <v>173</v>
      </c>
      <c r="AM23" s="20">
        <f t="shared" si="7"/>
        <v>43511</v>
      </c>
    </row>
    <row r="24" spans="1:39" x14ac:dyDescent="0.2">
      <c r="A24" s="4" t="s">
        <v>71</v>
      </c>
      <c r="B24" s="14">
        <f>Lincoln!$H$7</f>
        <v>6806</v>
      </c>
      <c r="C24" s="14">
        <f>Lincoln!$H$8</f>
        <v>673</v>
      </c>
      <c r="D24" s="14">
        <f>Lincoln!C$13</f>
        <v>6806</v>
      </c>
      <c r="E24" s="14">
        <f>Lincoln!D$13</f>
        <v>4045</v>
      </c>
      <c r="F24" s="14">
        <f>Lincoln!$E$13</f>
        <v>3932</v>
      </c>
      <c r="G24" s="14">
        <f>Lincoln!$F$13</f>
        <v>0</v>
      </c>
      <c r="H24" s="14">
        <f>Lincoln!$G$13</f>
        <v>113</v>
      </c>
      <c r="I24" s="14">
        <f t="shared" si="6"/>
        <v>0</v>
      </c>
      <c r="J24" s="14">
        <f>Lincoln!$H$26</f>
        <v>0</v>
      </c>
      <c r="K24" s="5" t="str">
        <f>Lincoln!$D$20</f>
        <v>Write Answer Here</v>
      </c>
      <c r="L24" s="14">
        <f>Lincoln!$C$14</f>
        <v>76</v>
      </c>
      <c r="M24" s="14">
        <f>Lincoln!$D$14</f>
        <v>17</v>
      </c>
      <c r="N24" s="14">
        <f>Lincoln!$E$14</f>
        <v>16</v>
      </c>
      <c r="O24" s="14">
        <f>Lincoln!$G$14</f>
        <v>1</v>
      </c>
      <c r="P24" s="15">
        <f>Lincoln!$D$15</f>
        <v>0</v>
      </c>
      <c r="Q24" s="15">
        <f>Lincoln!$E$15</f>
        <v>0</v>
      </c>
      <c r="R24" s="16">
        <f>Lincoln!C$16</f>
        <v>0</v>
      </c>
      <c r="S24" s="16">
        <f>Lincoln!D$16</f>
        <v>1</v>
      </c>
      <c r="T24" s="16">
        <f>Lincoln!$F$16</f>
        <v>0</v>
      </c>
      <c r="U24" s="17">
        <f>Lincoln!$E$16</f>
        <v>1</v>
      </c>
      <c r="V24" s="16">
        <f>Lincoln!$G$16</f>
        <v>0</v>
      </c>
      <c r="W24" s="379">
        <f t="shared" si="0"/>
        <v>76</v>
      </c>
      <c r="X24" s="379">
        <f t="shared" si="1"/>
        <v>16</v>
      </c>
      <c r="Y24" s="18">
        <f>Lincoln!$E$17</f>
        <v>0</v>
      </c>
      <c r="Z24" s="383">
        <f>Lincoln!$C$23</f>
        <v>3922</v>
      </c>
      <c r="AA24" s="383">
        <f>Lincoln!$C$24</f>
        <v>0</v>
      </c>
      <c r="AB24" s="383">
        <f>Lincoln!$C$25</f>
        <v>0</v>
      </c>
      <c r="AC24" s="383">
        <f>Lincoln!$C$26</f>
        <v>3922</v>
      </c>
      <c r="AD24" s="14">
        <f>Lincoln!$C$27</f>
        <v>-10</v>
      </c>
      <c r="AE24" s="19">
        <f>SUM(Lincoln!$C$32:$C$33)</f>
        <v>2</v>
      </c>
      <c r="AF24" s="16">
        <f>Lincoln!$C$34</f>
        <v>1050</v>
      </c>
      <c r="AG24" s="20">
        <f t="shared" si="2"/>
        <v>2993</v>
      </c>
      <c r="AH24" s="19">
        <f>SUM(Lincoln!$E$32:$E$33)</f>
        <v>1</v>
      </c>
      <c r="AI24" s="16">
        <f>Lincoln!$E$34</f>
        <v>0</v>
      </c>
      <c r="AJ24" s="20">
        <f t="shared" si="3"/>
        <v>4027</v>
      </c>
      <c r="AK24" s="20">
        <f t="shared" si="4"/>
        <v>3915</v>
      </c>
      <c r="AL24" s="6">
        <f t="shared" si="8"/>
        <v>112</v>
      </c>
      <c r="AM24" s="20">
        <f t="shared" si="7"/>
        <v>6730</v>
      </c>
    </row>
    <row r="25" spans="1:39" x14ac:dyDescent="0.2">
      <c r="A25" s="7" t="s">
        <v>72</v>
      </c>
      <c r="B25" s="14">
        <f>Mason!$H$7</f>
        <v>35839</v>
      </c>
      <c r="C25" s="14">
        <f>Mason!$H$8</f>
        <v>2782</v>
      </c>
      <c r="D25" s="14">
        <f>Mason!C$13</f>
        <v>35958</v>
      </c>
      <c r="E25" s="14">
        <f>Mason!D$13</f>
        <v>14728</v>
      </c>
      <c r="F25" s="14">
        <f>Mason!$E$13</f>
        <v>14641</v>
      </c>
      <c r="G25" s="14">
        <f>Mason!$F$13</f>
        <v>2</v>
      </c>
      <c r="H25" s="14">
        <f>Mason!$G$13</f>
        <v>85</v>
      </c>
      <c r="I25" s="14">
        <f t="shared" si="6"/>
        <v>0</v>
      </c>
      <c r="J25" s="14">
        <f>Mason!$H$26</f>
        <v>0</v>
      </c>
      <c r="K25" s="5">
        <f>Mason!$D$20</f>
        <v>0</v>
      </c>
      <c r="L25" s="14">
        <f>Mason!$C$14</f>
        <v>448</v>
      </c>
      <c r="M25" s="14">
        <f>Mason!$D$14</f>
        <v>68</v>
      </c>
      <c r="N25" s="14">
        <f>Mason!$E$14</f>
        <v>67</v>
      </c>
      <c r="O25" s="14">
        <f>Mason!$G$14</f>
        <v>1</v>
      </c>
      <c r="P25" s="15">
        <f>Mason!$D$15</f>
        <v>0</v>
      </c>
      <c r="Q25" s="15">
        <f>Mason!$E$15</f>
        <v>0</v>
      </c>
      <c r="R25" s="16">
        <f>Mason!C$16</f>
        <v>0</v>
      </c>
      <c r="S25" s="16">
        <f>Mason!D$16</f>
        <v>1</v>
      </c>
      <c r="T25" s="16">
        <f>Mason!$F$16</f>
        <v>0</v>
      </c>
      <c r="U25" s="17">
        <f>Mason!$E$16</f>
        <v>1</v>
      </c>
      <c r="V25" s="16">
        <f>Mason!$G$16</f>
        <v>0</v>
      </c>
      <c r="W25" s="379">
        <f t="shared" si="0"/>
        <v>448</v>
      </c>
      <c r="X25" s="379">
        <f t="shared" si="1"/>
        <v>67</v>
      </c>
      <c r="Y25" s="18">
        <f>Mason!$E$17</f>
        <v>0</v>
      </c>
      <c r="Z25" s="383">
        <f>Mason!$C$23</f>
        <v>14636</v>
      </c>
      <c r="AA25" s="383">
        <f>Mason!$C$24</f>
        <v>0</v>
      </c>
      <c r="AB25" s="383">
        <f>Mason!$C$25</f>
        <v>5</v>
      </c>
      <c r="AC25" s="383">
        <f>Mason!$C$26</f>
        <v>14641</v>
      </c>
      <c r="AD25" s="14">
        <f>Mason!$C$27</f>
        <v>0</v>
      </c>
      <c r="AE25" s="19">
        <f>SUM(Mason!$C$32:$C$33)</f>
        <v>14</v>
      </c>
      <c r="AF25" s="16">
        <f>Mason!$C$34</f>
        <v>9201</v>
      </c>
      <c r="AG25" s="20">
        <f t="shared" si="2"/>
        <v>5513</v>
      </c>
      <c r="AH25" s="19">
        <f>SUM(Mason!$E$32:$E$33)</f>
        <v>38</v>
      </c>
      <c r="AI25" s="16">
        <f>Mason!$E$34</f>
        <v>0</v>
      </c>
      <c r="AJ25" s="20">
        <f t="shared" si="3"/>
        <v>14657</v>
      </c>
      <c r="AK25" s="20">
        <f t="shared" si="4"/>
        <v>14573</v>
      </c>
      <c r="AL25" s="6">
        <f t="shared" si="8"/>
        <v>84</v>
      </c>
      <c r="AM25" s="20">
        <f t="shared" si="7"/>
        <v>35510</v>
      </c>
    </row>
    <row r="26" spans="1:39" x14ac:dyDescent="0.2">
      <c r="A26" s="4" t="s">
        <v>74</v>
      </c>
      <c r="B26" s="14">
        <f>Okanogan!$H$7</f>
        <v>21284</v>
      </c>
      <c r="C26" s="14">
        <f>Okanogan!$H$8</f>
        <v>1811</v>
      </c>
      <c r="D26" s="14">
        <f>Okanogan!C$13</f>
        <v>21528</v>
      </c>
      <c r="E26" s="14">
        <f>Okanogan!D$13</f>
        <v>9612</v>
      </c>
      <c r="F26" s="14">
        <f>Okanogan!$E$13</f>
        <v>9484</v>
      </c>
      <c r="G26" s="14">
        <f>Okanogan!$F$13</f>
        <v>0</v>
      </c>
      <c r="H26" s="14">
        <f>Okanogan!$G$13</f>
        <v>128</v>
      </c>
      <c r="I26" s="14">
        <f t="shared" si="6"/>
        <v>0</v>
      </c>
      <c r="J26" s="14">
        <f>Okanogan!$H$26</f>
        <v>1</v>
      </c>
      <c r="K26" s="5" t="str">
        <f>Okanogan!$D$20</f>
        <v>Write Answer Here</v>
      </c>
      <c r="L26" s="14">
        <f>Okanogan!$C$14</f>
        <v>184</v>
      </c>
      <c r="M26" s="14">
        <f>Okanogan!$D$14</f>
        <v>33</v>
      </c>
      <c r="N26" s="14">
        <f>Okanogan!$E$14</f>
        <v>33</v>
      </c>
      <c r="O26" s="14">
        <f>Okanogan!$G$14</f>
        <v>0</v>
      </c>
      <c r="P26" s="15">
        <f>Okanogan!$D$15</f>
        <v>0</v>
      </c>
      <c r="Q26" s="15">
        <f>Okanogan!$E$15</f>
        <v>0</v>
      </c>
      <c r="R26" s="16">
        <f>Okanogan!C$16</f>
        <v>0</v>
      </c>
      <c r="S26" s="16">
        <f>Okanogan!D$16</f>
        <v>0</v>
      </c>
      <c r="T26" s="16">
        <f>Okanogan!$F$16</f>
        <v>0</v>
      </c>
      <c r="U26" s="17">
        <f>Okanogan!$E$16</f>
        <v>0</v>
      </c>
      <c r="V26" s="16">
        <f>Okanogan!$G$16</f>
        <v>0</v>
      </c>
      <c r="W26" s="379">
        <f t="shared" si="0"/>
        <v>184</v>
      </c>
      <c r="X26" s="379">
        <f t="shared" si="1"/>
        <v>33</v>
      </c>
      <c r="Y26" s="18">
        <f>Okanogan!$E$17</f>
        <v>0</v>
      </c>
      <c r="Z26" s="383">
        <f>Okanogan!$C$23</f>
        <v>9484</v>
      </c>
      <c r="AA26" s="383">
        <f>Okanogan!$C$24</f>
        <v>0</v>
      </c>
      <c r="AB26" s="383">
        <f>Okanogan!$C$25</f>
        <v>0</v>
      </c>
      <c r="AC26" s="383">
        <f>Okanogan!$C$26</f>
        <v>9484</v>
      </c>
      <c r="AD26" s="14">
        <f>Okanogan!$C$27</f>
        <v>1</v>
      </c>
      <c r="AE26" s="19">
        <f>SUM(Okanogan!$C$32:$C$33)</f>
        <v>13</v>
      </c>
      <c r="AF26" s="16">
        <f>Okanogan!$C$34</f>
        <v>1564</v>
      </c>
      <c r="AG26" s="20">
        <f t="shared" si="2"/>
        <v>8035</v>
      </c>
      <c r="AH26" s="19">
        <f>SUM(Okanogan!$E$32:$E$33)</f>
        <v>18</v>
      </c>
      <c r="AI26" s="16">
        <f>Okanogan!$E$34</f>
        <v>0</v>
      </c>
      <c r="AJ26" s="20">
        <f t="shared" si="3"/>
        <v>9579</v>
      </c>
      <c r="AK26" s="20">
        <f t="shared" si="4"/>
        <v>9451</v>
      </c>
      <c r="AL26" s="6">
        <f t="shared" si="8"/>
        <v>128</v>
      </c>
      <c r="AM26" s="20">
        <f t="shared" si="7"/>
        <v>21344</v>
      </c>
    </row>
    <row r="27" spans="1:39" x14ac:dyDescent="0.2">
      <c r="A27" s="4" t="s">
        <v>180</v>
      </c>
      <c r="B27" s="14">
        <f>Pacific!$H$7</f>
        <v>13530</v>
      </c>
      <c r="C27" s="14">
        <f>Pacific!$H$8</f>
        <v>876</v>
      </c>
      <c r="D27" s="14">
        <f>Pacific!C$13</f>
        <v>13591</v>
      </c>
      <c r="E27" s="14">
        <f>Pacific!D$13</f>
        <v>6559</v>
      </c>
      <c r="F27" s="14">
        <f>Pacific!$H$24</f>
        <v>6448</v>
      </c>
      <c r="G27" s="14">
        <f>Pacific!$F$13</f>
        <v>0</v>
      </c>
      <c r="H27" s="14">
        <f>Pacific!$G$13</f>
        <v>111</v>
      </c>
      <c r="I27" s="14">
        <f t="shared" si="6"/>
        <v>0</v>
      </c>
      <c r="J27" s="14">
        <f>Pacific!$H$26</f>
        <v>0</v>
      </c>
      <c r="K27" s="5" t="str">
        <f>Pacific!$D$20</f>
        <v>Write Answer Here</v>
      </c>
      <c r="L27" s="14">
        <f>Pacific!$C$14</f>
        <v>112</v>
      </c>
      <c r="M27" s="14">
        <f>Pacific!$D$14</f>
        <v>23</v>
      </c>
      <c r="N27" s="14">
        <f>Pacific!$E$14</f>
        <v>23</v>
      </c>
      <c r="O27" s="14">
        <f>Pacific!$G$14</f>
        <v>0</v>
      </c>
      <c r="P27" s="15">
        <f>Pacific!$D$15</f>
        <v>0</v>
      </c>
      <c r="Q27" s="15">
        <f>Pacific!$E$15</f>
        <v>0</v>
      </c>
      <c r="R27" s="16">
        <f>Pacific!C$16</f>
        <v>0</v>
      </c>
      <c r="S27" s="16">
        <f>Pacific!D$16</f>
        <v>0</v>
      </c>
      <c r="T27" s="16">
        <f>Pacific!$F$16</f>
        <v>0</v>
      </c>
      <c r="U27" s="17">
        <f>Pacific!$E$16</f>
        <v>0</v>
      </c>
      <c r="V27" s="16">
        <f>Pacific!$G$16</f>
        <v>0</v>
      </c>
      <c r="W27" s="379">
        <f t="shared" si="0"/>
        <v>112</v>
      </c>
      <c r="X27" s="379">
        <f t="shared" si="1"/>
        <v>23</v>
      </c>
      <c r="Y27" s="18">
        <f>Pacific!$E$17</f>
        <v>1</v>
      </c>
      <c r="Z27" s="383">
        <f>Pacific!$C$23</f>
        <v>6447</v>
      </c>
      <c r="AA27" s="383">
        <f>Pacific!$C$24</f>
        <v>0</v>
      </c>
      <c r="AB27" s="383">
        <f>Pacific!$C$25</f>
        <v>1</v>
      </c>
      <c r="AC27" s="383">
        <f>Pacific!$C$26</f>
        <v>6448</v>
      </c>
      <c r="AD27" s="14">
        <f>Pacific!$C$27</f>
        <v>0</v>
      </c>
      <c r="AE27" s="19">
        <f>SUM(Pacific!$C$32:$C$33)</f>
        <v>3</v>
      </c>
      <c r="AF27" s="16"/>
      <c r="AG27" s="20">
        <f t="shared" si="2"/>
        <v>6555</v>
      </c>
      <c r="AH27" s="19">
        <f>SUM(Pacific!$E$32:$E$33)</f>
        <v>0</v>
      </c>
      <c r="AI27" s="16">
        <f>Pacific!$E$34</f>
        <v>0</v>
      </c>
      <c r="AJ27" s="20">
        <f t="shared" si="3"/>
        <v>6535</v>
      </c>
      <c r="AK27" s="20">
        <f t="shared" si="4"/>
        <v>6424</v>
      </c>
      <c r="AL27" s="6">
        <f t="shared" si="8"/>
        <v>111</v>
      </c>
      <c r="AM27" s="20">
        <f t="shared" si="7"/>
        <v>13478</v>
      </c>
    </row>
    <row r="28" spans="1:39" x14ac:dyDescent="0.2">
      <c r="A28" s="4" t="s">
        <v>181</v>
      </c>
      <c r="B28" s="14">
        <f>PendOreille!$H$7</f>
        <v>8433</v>
      </c>
      <c r="C28" s="14">
        <f>PendOreille!$H$8</f>
        <v>1748</v>
      </c>
      <c r="D28" s="14">
        <f>PendOreille!C$13</f>
        <v>8469</v>
      </c>
      <c r="E28" s="14">
        <f>PendOreille!D$13</f>
        <v>4195</v>
      </c>
      <c r="F28" s="14">
        <f>PendOreille!$E$13</f>
        <v>4144</v>
      </c>
      <c r="G28" s="14">
        <f>PendOreille!$F$13</f>
        <v>0</v>
      </c>
      <c r="H28" s="14">
        <f>PendOreille!$G$13</f>
        <v>51</v>
      </c>
      <c r="I28" s="14">
        <f t="shared" si="6"/>
        <v>0</v>
      </c>
      <c r="J28" s="14">
        <f>PendOreille!$H$26</f>
        <v>0</v>
      </c>
      <c r="K28" s="5" t="str">
        <f>PendOreille!$D$20</f>
        <v>Write Answer Here</v>
      </c>
      <c r="L28" s="14">
        <f>PendOreille!$C$14</f>
        <v>82</v>
      </c>
      <c r="M28" s="14">
        <f>PendOreille!$D$14</f>
        <v>18</v>
      </c>
      <c r="N28" s="14">
        <f>PendOreille!$E$14</f>
        <v>18</v>
      </c>
      <c r="O28" s="14">
        <f>PendOreille!$G$14</f>
        <v>0</v>
      </c>
      <c r="P28" s="15">
        <f>PendOreille!$D$15</f>
        <v>0</v>
      </c>
      <c r="Q28" s="15">
        <f>PendOreille!$E$15</f>
        <v>0</v>
      </c>
      <c r="R28" s="16">
        <f>PendOreille!C$16</f>
        <v>0</v>
      </c>
      <c r="S28" s="16">
        <f>PendOreille!D$16</f>
        <v>0</v>
      </c>
      <c r="T28" s="16">
        <f>PendOreille!$F$16</f>
        <v>0</v>
      </c>
      <c r="U28" s="17">
        <f>PendOreille!$E$16</f>
        <v>0</v>
      </c>
      <c r="V28" s="16">
        <f>PendOreille!$G$16</f>
        <v>0</v>
      </c>
      <c r="W28" s="379">
        <f t="shared" si="0"/>
        <v>82</v>
      </c>
      <c r="X28" s="379">
        <f t="shared" si="1"/>
        <v>18</v>
      </c>
      <c r="Y28" s="18">
        <f>PendOreille!$E$17</f>
        <v>0</v>
      </c>
      <c r="Z28" s="383">
        <f>PendOreille!$C$23</f>
        <v>4144</v>
      </c>
      <c r="AA28" s="383">
        <f>PendOreille!$C$24</f>
        <v>0</v>
      </c>
      <c r="AB28" s="383">
        <f>PendOreille!$C$25</f>
        <v>0</v>
      </c>
      <c r="AC28" s="383">
        <f>PendOreille!$C$26</f>
        <v>4144</v>
      </c>
      <c r="AD28" s="14">
        <f>PendOreille!$C$27</f>
        <v>0</v>
      </c>
      <c r="AE28" s="19">
        <f>SUM(PendOreille!$C$32:$C$33)</f>
        <v>0</v>
      </c>
      <c r="AF28" s="16">
        <f>PendOreille!$C$34</f>
        <v>1773</v>
      </c>
      <c r="AG28" s="20">
        <f t="shared" si="2"/>
        <v>2422</v>
      </c>
      <c r="AH28" s="19">
        <f>SUM(PendOreille!$E$32:$E$33)</f>
        <v>0</v>
      </c>
      <c r="AI28" s="16">
        <f>PendOreille!$E$34</f>
        <v>0</v>
      </c>
      <c r="AJ28" s="20">
        <f t="shared" si="3"/>
        <v>4177</v>
      </c>
      <c r="AK28" s="20">
        <f t="shared" si="4"/>
        <v>4126</v>
      </c>
      <c r="AL28" s="6">
        <f t="shared" si="8"/>
        <v>51</v>
      </c>
      <c r="AM28" s="20">
        <f t="shared" si="7"/>
        <v>8387</v>
      </c>
    </row>
    <row r="29" spans="1:39" x14ac:dyDescent="0.2">
      <c r="A29" s="4" t="s">
        <v>78</v>
      </c>
      <c r="B29" s="14">
        <f>Pierce!$H$7</f>
        <v>450941</v>
      </c>
      <c r="C29" s="14">
        <f>Pierce!$H$8</f>
        <v>52928</v>
      </c>
      <c r="D29" s="14">
        <f>Pierce!C$13</f>
        <v>450941</v>
      </c>
      <c r="E29" s="14">
        <f>Pierce!D$13</f>
        <v>154255</v>
      </c>
      <c r="F29" s="14">
        <f>Pierce!$E$13</f>
        <v>153368</v>
      </c>
      <c r="G29" s="14">
        <f>Pierce!$F$13</f>
        <v>0</v>
      </c>
      <c r="H29" s="14">
        <f>Pierce!$G$13</f>
        <v>888</v>
      </c>
      <c r="I29" s="14">
        <f t="shared" si="6"/>
        <v>-1</v>
      </c>
      <c r="J29" s="14">
        <f>Pierce!$H$26</f>
        <v>-1</v>
      </c>
      <c r="K29" s="5" t="str">
        <f>Pierce!$D$20</f>
        <v>Write Answer Here</v>
      </c>
      <c r="L29" s="14">
        <f>Pierce!$C$14</f>
        <v>13318</v>
      </c>
      <c r="M29" s="14">
        <f>Pierce!$D$14</f>
        <v>2132</v>
      </c>
      <c r="N29" s="14">
        <f>Pierce!$E$14</f>
        <v>2116</v>
      </c>
      <c r="O29" s="14">
        <f>Pierce!$G$14</f>
        <v>16</v>
      </c>
      <c r="P29" s="15">
        <f>Pierce!$D$15</f>
        <v>0</v>
      </c>
      <c r="Q29" s="15">
        <f>Pierce!$E$15</f>
        <v>0</v>
      </c>
      <c r="R29" s="16">
        <f>Pierce!C$16</f>
        <v>24</v>
      </c>
      <c r="S29" s="16">
        <f>Pierce!D$16</f>
        <v>24</v>
      </c>
      <c r="T29" s="16">
        <f>Pierce!$F$16</f>
        <v>10</v>
      </c>
      <c r="U29" s="17">
        <f>Pierce!$E$16</f>
        <v>7</v>
      </c>
      <c r="V29" s="16">
        <f>Pierce!$G$16</f>
        <v>7</v>
      </c>
      <c r="W29" s="379">
        <f t="shared" si="0"/>
        <v>13318</v>
      </c>
      <c r="X29" s="379">
        <f t="shared" si="1"/>
        <v>2116</v>
      </c>
      <c r="Y29" s="18">
        <f>Pierce!$E$17</f>
        <v>206</v>
      </c>
      <c r="Z29" s="383">
        <f>Pierce!$C$23</f>
        <v>153343</v>
      </c>
      <c r="AA29" s="383">
        <f>Pierce!$C$24</f>
        <v>1</v>
      </c>
      <c r="AB29" s="383">
        <f>Pierce!$C$25</f>
        <v>24</v>
      </c>
      <c r="AC29" s="383">
        <f>Pierce!$C$26</f>
        <v>153366</v>
      </c>
      <c r="AD29" s="14">
        <f>Pierce!$C$27</f>
        <v>-2</v>
      </c>
      <c r="AE29" s="19">
        <f>SUM(Pierce!$C$32:$C$33)</f>
        <v>59</v>
      </c>
      <c r="AF29" s="16">
        <f>Pierce!$C$34</f>
        <v>80068</v>
      </c>
      <c r="AG29" s="20">
        <f t="shared" si="2"/>
        <v>73922</v>
      </c>
      <c r="AH29" s="19">
        <f>SUM(Pierce!$E$32:$E$33)</f>
        <v>87</v>
      </c>
      <c r="AI29" s="16">
        <f>Pierce!$E$34</f>
        <v>1</v>
      </c>
      <c r="AJ29" s="20">
        <f t="shared" si="3"/>
        <v>151893</v>
      </c>
      <c r="AK29" s="20">
        <f t="shared" si="4"/>
        <v>151039</v>
      </c>
      <c r="AL29" s="6">
        <f t="shared" si="8"/>
        <v>854</v>
      </c>
      <c r="AM29" s="20">
        <f t="shared" si="7"/>
        <v>437393</v>
      </c>
    </row>
    <row r="30" spans="1:39" x14ac:dyDescent="0.2">
      <c r="A30" s="4" t="s">
        <v>182</v>
      </c>
      <c r="B30" s="14">
        <f>SanJuan!$H$7</f>
        <v>12177</v>
      </c>
      <c r="C30" s="14">
        <f>SanJuan!$H$8</f>
        <v>3777</v>
      </c>
      <c r="D30" s="14">
        <f>SanJuan!C$13</f>
        <v>12177</v>
      </c>
      <c r="E30" s="14">
        <f>SanJuan!D$13</f>
        <v>7061</v>
      </c>
      <c r="F30" s="14">
        <f>SanJuan!$E$13</f>
        <v>7009</v>
      </c>
      <c r="G30" s="14">
        <f>SanJuan!$F$13</f>
        <v>1</v>
      </c>
      <c r="H30" s="14">
        <f>SanJuan!$G$13</f>
        <v>51</v>
      </c>
      <c r="I30" s="14">
        <f t="shared" si="6"/>
        <v>0</v>
      </c>
      <c r="J30" s="14">
        <f>SanJuan!$H$26</f>
        <v>0</v>
      </c>
      <c r="K30" s="5" t="str">
        <f>SanJuan!$D$20</f>
        <v>Write Answer Here</v>
      </c>
      <c r="L30" s="14">
        <f>SanJuan!$C$14</f>
        <v>181</v>
      </c>
      <c r="M30" s="14">
        <f>SanJuan!$D$14</f>
        <v>35</v>
      </c>
      <c r="N30" s="14">
        <f>SanJuan!$E$14</f>
        <v>35</v>
      </c>
      <c r="O30" s="14">
        <f>SanJuan!$G$14</f>
        <v>0</v>
      </c>
      <c r="P30" s="15">
        <f>SanJuan!$D$15</f>
        <v>0</v>
      </c>
      <c r="Q30" s="15">
        <f>SanJuan!$E$15</f>
        <v>0</v>
      </c>
      <c r="R30" s="16">
        <f>SanJuan!C$16</f>
        <v>0</v>
      </c>
      <c r="S30" s="16">
        <f>SanJuan!D$16</f>
        <v>0</v>
      </c>
      <c r="T30" s="16">
        <f>SanJuan!$F$16</f>
        <v>0</v>
      </c>
      <c r="U30" s="17">
        <f>SanJuan!$E$16</f>
        <v>0</v>
      </c>
      <c r="V30" s="16">
        <f>SanJuan!$G$16</f>
        <v>0</v>
      </c>
      <c r="W30" s="379">
        <f t="shared" si="0"/>
        <v>181</v>
      </c>
      <c r="X30" s="379">
        <f t="shared" si="1"/>
        <v>35</v>
      </c>
      <c r="Y30" s="18">
        <f>SanJuan!$E$17</f>
        <v>0</v>
      </c>
      <c r="Z30" s="383">
        <f>SanJuan!$C$23</f>
        <v>7009</v>
      </c>
      <c r="AA30" s="383">
        <f>SanJuan!$C$24</f>
        <v>0</v>
      </c>
      <c r="AB30" s="383">
        <f>SanJuan!$C$25</f>
        <v>0</v>
      </c>
      <c r="AC30" s="383">
        <f>SanJuan!$C$26</f>
        <v>7009</v>
      </c>
      <c r="AD30" s="14">
        <f>SanJuan!$C$27</f>
        <v>0</v>
      </c>
      <c r="AE30" s="19">
        <f>SUM(SanJuan!$C$32:$C$33)</f>
        <v>10</v>
      </c>
      <c r="AF30" s="16">
        <f>SanJuan!$C$34</f>
        <v>4533</v>
      </c>
      <c r="AG30" s="20">
        <f t="shared" si="2"/>
        <v>2518</v>
      </c>
      <c r="AH30" s="19">
        <f>SUM(SanJuan!$E$32:$E$33)</f>
        <v>26</v>
      </c>
      <c r="AI30" s="16">
        <f>SanJuan!$E$34</f>
        <v>0</v>
      </c>
      <c r="AJ30" s="20">
        <f>E30-M30-P30-S30-Y30-G30</f>
        <v>7025</v>
      </c>
      <c r="AK30" s="20">
        <f>F30-N30-Q30-U30-Y30</f>
        <v>6974</v>
      </c>
      <c r="AL30" s="6">
        <f>AJ30-AK30</f>
        <v>51</v>
      </c>
      <c r="AM30" s="20">
        <f t="shared" si="7"/>
        <v>11996</v>
      </c>
    </row>
    <row r="31" spans="1:39" x14ac:dyDescent="0.2">
      <c r="A31" s="4" t="s">
        <v>82</v>
      </c>
      <c r="B31" s="14">
        <f>Skagit!$H$7</f>
        <v>69299</v>
      </c>
      <c r="C31" s="14">
        <f>Skagit!$H$8</f>
        <v>4982</v>
      </c>
      <c r="D31" s="14">
        <f>Skagit!C$13</f>
        <v>69301</v>
      </c>
      <c r="E31" s="14">
        <f>Skagit!D$13</f>
        <v>30032</v>
      </c>
      <c r="F31" s="14">
        <f>Skagit!$E$13</f>
        <v>29784</v>
      </c>
      <c r="G31" s="14">
        <f>Skagit!$F$13</f>
        <v>0</v>
      </c>
      <c r="H31" s="14">
        <f>Skagit!$G$13</f>
        <v>248</v>
      </c>
      <c r="I31" s="14">
        <f t="shared" si="6"/>
        <v>0</v>
      </c>
      <c r="J31" s="14">
        <f>Skagit!$H$26</f>
        <v>0</v>
      </c>
      <c r="K31" s="5" t="str">
        <f>Skagit!$D$20</f>
        <v>Write Answer Here</v>
      </c>
      <c r="L31" s="14">
        <f>Skagit!$C$14</f>
        <v>546</v>
      </c>
      <c r="M31" s="14">
        <f>Skagit!$D$14</f>
        <v>79</v>
      </c>
      <c r="N31" s="14">
        <f>Skagit!$E$14</f>
        <v>79</v>
      </c>
      <c r="O31" s="14">
        <f>Skagit!$G$14</f>
        <v>0</v>
      </c>
      <c r="P31" s="15">
        <f>Skagit!$D$15</f>
        <v>0</v>
      </c>
      <c r="Q31" s="15">
        <f>Skagit!$E$15</f>
        <v>0</v>
      </c>
      <c r="R31" s="16">
        <f>Skagit!C$16</f>
        <v>0</v>
      </c>
      <c r="S31" s="16">
        <f>Skagit!D$16</f>
        <v>1</v>
      </c>
      <c r="T31" s="16">
        <f>Skagit!$F$16</f>
        <v>0</v>
      </c>
      <c r="U31" s="17">
        <f>Skagit!$E$16</f>
        <v>1</v>
      </c>
      <c r="V31" s="16">
        <f>Skagit!$G$16</f>
        <v>0</v>
      </c>
      <c r="W31" s="379">
        <f t="shared" si="0"/>
        <v>546</v>
      </c>
      <c r="X31" s="379">
        <f t="shared" si="1"/>
        <v>79</v>
      </c>
      <c r="Y31" s="18">
        <f>Skagit!$E$17</f>
        <v>0</v>
      </c>
      <c r="Z31" s="383">
        <f>Skagit!$C$23</f>
        <v>29782</v>
      </c>
      <c r="AA31" s="383">
        <f>Skagit!$C$24</f>
        <v>0</v>
      </c>
      <c r="AB31" s="383">
        <f>Skagit!$C$25</f>
        <v>2</v>
      </c>
      <c r="AC31" s="383">
        <f>Skagit!$C$26</f>
        <v>29784</v>
      </c>
      <c r="AD31" s="14">
        <f>Skagit!$C$27</f>
        <v>0</v>
      </c>
      <c r="AE31" s="19">
        <f>SUM(Skagit!$C$32:$C$33)</f>
        <v>14</v>
      </c>
      <c r="AF31" s="16">
        <f>Skagit!$C$34</f>
        <v>21266</v>
      </c>
      <c r="AG31" s="20">
        <f t="shared" si="2"/>
        <v>8752</v>
      </c>
      <c r="AH31" s="19">
        <f>SUM(Skagit!$E$32:$E$33)</f>
        <v>39</v>
      </c>
      <c r="AI31" s="16">
        <f>Skagit!$E$34</f>
        <v>0</v>
      </c>
      <c r="AJ31" s="20">
        <f t="shared" ref="AJ31:AJ41" si="9">E31-M31-P31-S31-Y31-G31</f>
        <v>29952</v>
      </c>
      <c r="AK31" s="20">
        <f t="shared" si="4"/>
        <v>29704</v>
      </c>
      <c r="AL31" s="6">
        <f t="shared" si="8"/>
        <v>248</v>
      </c>
      <c r="AM31" s="20">
        <f t="shared" si="7"/>
        <v>68755</v>
      </c>
    </row>
    <row r="32" spans="1:39" x14ac:dyDescent="0.2">
      <c r="A32" s="4" t="s">
        <v>169</v>
      </c>
      <c r="B32" s="14">
        <f>Skamania!$H$7</f>
        <v>7130</v>
      </c>
      <c r="C32" s="14">
        <f>Skamania!$H$8</f>
        <v>537</v>
      </c>
      <c r="D32" s="14">
        <f>Skamania!C$13</f>
        <v>7130</v>
      </c>
      <c r="E32" s="14">
        <f>Skamania!D$13</f>
        <v>2939</v>
      </c>
      <c r="F32" s="14">
        <f>Skamania!$E$13</f>
        <v>2911</v>
      </c>
      <c r="G32" s="14">
        <f>Skamania!$F$13</f>
        <v>0</v>
      </c>
      <c r="H32" s="14">
        <f>Skamania!$G$13</f>
        <v>28</v>
      </c>
      <c r="I32" s="14">
        <f t="shared" si="6"/>
        <v>0</v>
      </c>
      <c r="J32" s="14">
        <f>Skamania!$H$26</f>
        <v>0</v>
      </c>
      <c r="K32" s="5" t="str">
        <f>Skamania!$D$20</f>
        <v>Write Answer Here</v>
      </c>
      <c r="L32" s="14">
        <f>Skamania!$C$14</f>
        <v>83</v>
      </c>
      <c r="M32" s="14">
        <f>Skamania!$D$14</f>
        <v>15</v>
      </c>
      <c r="N32" s="14">
        <f>Skamania!$E$14</f>
        <v>13</v>
      </c>
      <c r="O32" s="14">
        <f>Skamania!$G$14</f>
        <v>2</v>
      </c>
      <c r="P32" s="15">
        <f>Skamania!$D$15</f>
        <v>0</v>
      </c>
      <c r="Q32" s="15">
        <f>Skamania!$E$15</f>
        <v>0</v>
      </c>
      <c r="R32" s="16">
        <f>Skamania!C$16</f>
        <v>0</v>
      </c>
      <c r="S32" s="16">
        <f>Skamania!D$16</f>
        <v>0</v>
      </c>
      <c r="T32" s="16">
        <f>Skamania!$F$16</f>
        <v>0</v>
      </c>
      <c r="U32" s="17">
        <f>Skamania!$E$16</f>
        <v>0</v>
      </c>
      <c r="V32" s="16">
        <f>Skamania!$G$16</f>
        <v>0</v>
      </c>
      <c r="W32" s="379">
        <f t="shared" si="0"/>
        <v>83</v>
      </c>
      <c r="X32" s="379">
        <f t="shared" si="1"/>
        <v>13</v>
      </c>
      <c r="Y32" s="18">
        <f>Skamania!$E$17</f>
        <v>0</v>
      </c>
      <c r="Z32" s="383">
        <f>Skamania!$C$23</f>
        <v>2910</v>
      </c>
      <c r="AA32" s="383">
        <f>Skamania!$C$24</f>
        <v>0</v>
      </c>
      <c r="AB32" s="383">
        <f>Skamania!$C$25</f>
        <v>1</v>
      </c>
      <c r="AC32" s="383">
        <f>Skamania!$C$26</f>
        <v>2911</v>
      </c>
      <c r="AD32" s="14">
        <f>Skamania!$C$27</f>
        <v>0</v>
      </c>
      <c r="AE32" s="19">
        <f>SUM(Skamania!$C$32:$C$33)</f>
        <v>6</v>
      </c>
      <c r="AF32" s="16">
        <f>Skamania!$C$34</f>
        <v>1647</v>
      </c>
      <c r="AG32" s="20">
        <f t="shared" si="2"/>
        <v>1286</v>
      </c>
      <c r="AH32" s="19">
        <f>SUM(Skamania!$E$32:$E$33)</f>
        <v>4</v>
      </c>
      <c r="AI32" s="16">
        <f>Skamania!$E$34</f>
        <v>0</v>
      </c>
      <c r="AJ32" s="20">
        <f t="shared" si="9"/>
        <v>2924</v>
      </c>
      <c r="AK32" s="20">
        <f t="shared" si="4"/>
        <v>2898</v>
      </c>
      <c r="AL32" s="6">
        <f t="shared" si="8"/>
        <v>26</v>
      </c>
      <c r="AM32" s="20">
        <f t="shared" si="7"/>
        <v>7047</v>
      </c>
    </row>
    <row r="33" spans="1:39" x14ac:dyDescent="0.2">
      <c r="A33" s="7" t="s">
        <v>83</v>
      </c>
      <c r="B33" s="14">
        <f>Snohomish!$H$7</f>
        <v>422871</v>
      </c>
      <c r="C33" s="14">
        <f>Snohomish!$H$8</f>
        <v>40725</v>
      </c>
      <c r="D33" s="14">
        <f>Snohomish!C$13</f>
        <v>422871</v>
      </c>
      <c r="E33" s="14">
        <f>Snohomish!D$13</f>
        <v>148581</v>
      </c>
      <c r="F33" s="14">
        <f>Snohomish!$E$13</f>
        <v>146974</v>
      </c>
      <c r="G33" s="14">
        <f>Snohomish!$F$13</f>
        <v>5</v>
      </c>
      <c r="H33" s="14">
        <f>Snohomish!$G$13</f>
        <v>1602</v>
      </c>
      <c r="I33" s="14">
        <f t="shared" si="6"/>
        <v>0</v>
      </c>
      <c r="J33" s="14">
        <f>Snohomish!$H$26</f>
        <v>1</v>
      </c>
      <c r="K33" s="5" t="str">
        <f>Snohomish!$D$20</f>
        <v>Write Answer Here</v>
      </c>
      <c r="L33" s="14">
        <f>Snohomish!$C$14</f>
        <v>4518</v>
      </c>
      <c r="M33" s="14">
        <f>Snohomish!$D$14</f>
        <v>594</v>
      </c>
      <c r="N33" s="14">
        <f>Snohomish!$E$14</f>
        <v>592</v>
      </c>
      <c r="O33" s="14">
        <f>Snohomish!$G$14</f>
        <v>2</v>
      </c>
      <c r="P33" s="15">
        <f>Snohomish!$D$15</f>
        <v>0</v>
      </c>
      <c r="Q33" s="15">
        <f>Snohomish!$E$15</f>
        <v>0</v>
      </c>
      <c r="R33" s="16">
        <f>Snohomish!C$16</f>
        <v>11</v>
      </c>
      <c r="S33" s="16">
        <f>Snohomish!D$16</f>
        <v>11</v>
      </c>
      <c r="T33" s="16">
        <f>Snohomish!$F$16</f>
        <v>5</v>
      </c>
      <c r="U33" s="17">
        <f>Snohomish!$E$16</f>
        <v>3</v>
      </c>
      <c r="V33" s="16">
        <f>Snohomish!$G$16</f>
        <v>3</v>
      </c>
      <c r="W33" s="379">
        <f t="shared" si="0"/>
        <v>4518</v>
      </c>
      <c r="X33" s="379">
        <f t="shared" si="1"/>
        <v>592</v>
      </c>
      <c r="Y33" s="18">
        <f>Snohomish!$E$17</f>
        <v>131</v>
      </c>
      <c r="Z33" s="383">
        <f>Snohomish!$C$23</f>
        <v>146944</v>
      </c>
      <c r="AA33" s="383">
        <f>Snohomish!$C$24</f>
        <v>1</v>
      </c>
      <c r="AB33" s="383">
        <f>Snohomish!$C$25</f>
        <v>30</v>
      </c>
      <c r="AC33" s="383">
        <f>Snohomish!$C$26</f>
        <v>146973</v>
      </c>
      <c r="AD33" s="14">
        <f>Snohomish!$C$27</f>
        <v>0</v>
      </c>
      <c r="AE33" s="19">
        <f>SUM(Snohomish!$C$32:$C$33)</f>
        <v>57</v>
      </c>
      <c r="AF33" s="16">
        <f>Snohomish!$C$34</f>
        <v>75835</v>
      </c>
      <c r="AG33" s="20">
        <f t="shared" si="2"/>
        <v>72558</v>
      </c>
      <c r="AH33" s="19">
        <f>SUM(Snohomish!$E$32:$E$33)</f>
        <v>282</v>
      </c>
      <c r="AI33" s="16">
        <f>Snohomish!$E$34</f>
        <v>0</v>
      </c>
      <c r="AJ33" s="20">
        <f t="shared" si="9"/>
        <v>147840</v>
      </c>
      <c r="AK33" s="20">
        <f t="shared" si="4"/>
        <v>146248</v>
      </c>
      <c r="AL33" s="6">
        <f t="shared" si="8"/>
        <v>1592</v>
      </c>
      <c r="AM33" s="20">
        <f t="shared" si="7"/>
        <v>418211</v>
      </c>
    </row>
    <row r="34" spans="1:39" x14ac:dyDescent="0.2">
      <c r="A34" s="4" t="s">
        <v>183</v>
      </c>
      <c r="B34" s="14">
        <f>Spokane!$H$7</f>
        <v>286245</v>
      </c>
      <c r="C34" s="14">
        <f>Spokane!$H$8</f>
        <v>26775</v>
      </c>
      <c r="D34" s="14">
        <f>Spokane!C$13</f>
        <v>286843</v>
      </c>
      <c r="E34" s="14">
        <f>Spokane!D$13</f>
        <v>121790</v>
      </c>
      <c r="F34" s="14">
        <f>Spokane!$E$13</f>
        <v>120460</v>
      </c>
      <c r="G34" s="14">
        <f>Spokane!$F$13</f>
        <v>5</v>
      </c>
      <c r="H34" s="14">
        <f>Spokane!$G$13</f>
        <v>1325</v>
      </c>
      <c r="I34" s="14">
        <f t="shared" si="6"/>
        <v>0</v>
      </c>
      <c r="J34" s="14">
        <f>Spokane!$H$26</f>
        <v>0</v>
      </c>
      <c r="K34" s="5" t="str">
        <f>Spokane!$D$20</f>
        <v>Write Answer Here</v>
      </c>
      <c r="L34" s="14">
        <f>Spokane!$C$14</f>
        <v>4668</v>
      </c>
      <c r="M34" s="14">
        <f>Spokane!$D$14</f>
        <v>863</v>
      </c>
      <c r="N34" s="14">
        <f>Spokane!$E$14</f>
        <v>845</v>
      </c>
      <c r="O34" s="14">
        <f>Spokane!$G$14</f>
        <v>18</v>
      </c>
      <c r="P34" s="15">
        <f>Spokane!$D$15</f>
        <v>0</v>
      </c>
      <c r="Q34" s="15">
        <f>Spokane!$E$15</f>
        <v>0</v>
      </c>
      <c r="R34" s="16">
        <f>Spokane!C$16</f>
        <v>111</v>
      </c>
      <c r="S34" s="16">
        <f>Spokane!D$16</f>
        <v>112</v>
      </c>
      <c r="T34" s="16">
        <f>Spokane!$F$16</f>
        <v>5</v>
      </c>
      <c r="U34" s="17">
        <f>Spokane!$E$16</f>
        <v>100</v>
      </c>
      <c r="V34" s="16">
        <f>Spokane!$G$16</f>
        <v>7</v>
      </c>
      <c r="W34" s="379">
        <f t="shared" si="0"/>
        <v>4668</v>
      </c>
      <c r="X34" s="379">
        <f t="shared" si="1"/>
        <v>845</v>
      </c>
      <c r="Y34" s="18">
        <f>Spokane!$E$17</f>
        <v>0</v>
      </c>
      <c r="Z34" s="383">
        <f>Spokane!$C$23</f>
        <v>120461</v>
      </c>
      <c r="AA34" s="383">
        <f>Spokane!$C$24</f>
        <v>1</v>
      </c>
      <c r="AB34" s="383">
        <f>Spokane!$C$25</f>
        <v>12</v>
      </c>
      <c r="AC34" s="383">
        <f>Spokane!$C$26</f>
        <v>120460</v>
      </c>
      <c r="AD34" s="14">
        <f>Spokane!$C$27</f>
        <v>0</v>
      </c>
      <c r="AE34" s="19">
        <f>SUM(Spokane!$C$32:$C$33)</f>
        <v>23</v>
      </c>
      <c r="AF34" s="16">
        <f>Spokane!$C$34</f>
        <v>64730</v>
      </c>
      <c r="AG34" s="20">
        <f t="shared" si="2"/>
        <v>57037</v>
      </c>
      <c r="AH34" s="19">
        <f>SUM(Spokane!$E$32:$E$33)</f>
        <v>66</v>
      </c>
      <c r="AI34" s="16">
        <f>Spokane!$E$34</f>
        <v>21</v>
      </c>
      <c r="AJ34" s="20">
        <f t="shared" si="9"/>
        <v>120810</v>
      </c>
      <c r="AK34" s="20">
        <f t="shared" si="4"/>
        <v>119515</v>
      </c>
      <c r="AL34" s="6">
        <f t="shared" si="8"/>
        <v>1295</v>
      </c>
      <c r="AM34" s="20">
        <f t="shared" si="7"/>
        <v>282064</v>
      </c>
    </row>
    <row r="35" spans="1:39" x14ac:dyDescent="0.2">
      <c r="A35" s="4" t="s">
        <v>184</v>
      </c>
      <c r="B35" s="14">
        <f>Stevens!$H$7</f>
        <v>29072</v>
      </c>
      <c r="C35" s="14">
        <f>Stevens!$H$8</f>
        <v>4145</v>
      </c>
      <c r="D35" s="14">
        <f>Stevens!C$13</f>
        <v>29160</v>
      </c>
      <c r="E35" s="14">
        <f>Stevens!D$13</f>
        <v>12933</v>
      </c>
      <c r="F35" s="14">
        <f>Stevens!$E$13</f>
        <v>12773</v>
      </c>
      <c r="G35" s="14">
        <f>Stevens!$F$13</f>
        <v>0</v>
      </c>
      <c r="H35" s="14">
        <f>Stevens!$G$13</f>
        <v>160</v>
      </c>
      <c r="I35" s="14">
        <f t="shared" si="6"/>
        <v>0</v>
      </c>
      <c r="J35" s="14">
        <f>Stevens!$H$26</f>
        <v>0</v>
      </c>
      <c r="K35" s="5" t="str">
        <f>Stevens!$D$20</f>
        <v>Write Answer Here</v>
      </c>
      <c r="L35" s="14">
        <f>Stevens!$C$14</f>
        <v>201</v>
      </c>
      <c r="M35" s="14">
        <f>Stevens!$D$14</f>
        <v>50</v>
      </c>
      <c r="N35" s="14">
        <f>Stevens!$E$14</f>
        <v>48</v>
      </c>
      <c r="O35" s="14">
        <f>Stevens!$G$14</f>
        <v>2</v>
      </c>
      <c r="P35" s="15">
        <f>Stevens!$D$15</f>
        <v>0</v>
      </c>
      <c r="Q35" s="15">
        <f>Stevens!$E$15</f>
        <v>0</v>
      </c>
      <c r="R35" s="16">
        <f>Stevens!C$16</f>
        <v>0</v>
      </c>
      <c r="S35" s="16">
        <f>Stevens!D$16</f>
        <v>0</v>
      </c>
      <c r="T35" s="16">
        <f>Stevens!$F$16</f>
        <v>0</v>
      </c>
      <c r="U35" s="17">
        <f>Stevens!$E$16</f>
        <v>0</v>
      </c>
      <c r="V35" s="16">
        <f>Stevens!$G$16</f>
        <v>0</v>
      </c>
      <c r="W35" s="379">
        <f t="shared" si="0"/>
        <v>201</v>
      </c>
      <c r="X35" s="379">
        <f t="shared" si="1"/>
        <v>48</v>
      </c>
      <c r="Y35" s="18">
        <f>Stevens!$E$17</f>
        <v>0</v>
      </c>
      <c r="Z35" s="383">
        <f>Stevens!$C$23</f>
        <v>12933</v>
      </c>
      <c r="AA35" s="383">
        <f>Stevens!$C$24</f>
        <v>0</v>
      </c>
      <c r="AB35" s="383">
        <f>Stevens!$C$25</f>
        <v>0</v>
      </c>
      <c r="AC35" s="383">
        <f>Stevens!$C$26</f>
        <v>12773</v>
      </c>
      <c r="AD35" s="14">
        <f>Stevens!$C$27</f>
        <v>0</v>
      </c>
      <c r="AE35" s="19">
        <f>SUM(Stevens!$C$32:$C$33)</f>
        <v>2</v>
      </c>
      <c r="AF35" s="16"/>
      <c r="AG35" s="20">
        <f t="shared" si="2"/>
        <v>12931</v>
      </c>
      <c r="AH35" s="19">
        <f>SUM(Stevens!$E$32:$E$33)</f>
        <v>5</v>
      </c>
      <c r="AI35" s="16">
        <f>Stevens!$E$34</f>
        <v>0</v>
      </c>
      <c r="AJ35" s="20">
        <f t="shared" si="9"/>
        <v>12883</v>
      </c>
      <c r="AK35" s="20">
        <f t="shared" si="4"/>
        <v>12725</v>
      </c>
      <c r="AL35" s="6">
        <f t="shared" si="8"/>
        <v>158</v>
      </c>
      <c r="AM35" s="20">
        <f t="shared" si="7"/>
        <v>28959</v>
      </c>
    </row>
    <row r="36" spans="1:39" x14ac:dyDescent="0.2">
      <c r="A36" s="4" t="s">
        <v>185</v>
      </c>
      <c r="B36" s="14">
        <f>Thurston!$H$7</f>
        <v>164555</v>
      </c>
      <c r="C36" s="14">
        <f>Thurston!$H$8</f>
        <v>16955</v>
      </c>
      <c r="D36" s="14">
        <f>Thurston!C$13</f>
        <v>166058</v>
      </c>
      <c r="E36" s="14">
        <f>Thurston!D$13</f>
        <v>61091</v>
      </c>
      <c r="F36" s="14">
        <f>Thurston!$E$13</f>
        <v>60872</v>
      </c>
      <c r="G36" s="14">
        <f>Thurston!$F$13</f>
        <v>2</v>
      </c>
      <c r="H36" s="14">
        <f>Thurston!$G$13</f>
        <v>217</v>
      </c>
      <c r="I36" s="14">
        <f t="shared" si="6"/>
        <v>0</v>
      </c>
      <c r="J36" s="14">
        <f>Thurston!$H$26</f>
        <v>0</v>
      </c>
      <c r="K36" s="5" t="str">
        <f>Thurston!$D$20</f>
        <v>Write Answer Here</v>
      </c>
      <c r="L36" s="14">
        <f>Thurston!$C$14</f>
        <v>6044</v>
      </c>
      <c r="M36" s="14">
        <f>Thurston!$D$14</f>
        <v>910</v>
      </c>
      <c r="N36" s="14">
        <f>Thurston!$E$14</f>
        <v>902</v>
      </c>
      <c r="O36" s="14">
        <f>Thurston!$G$14</f>
        <v>8</v>
      </c>
      <c r="P36" s="15">
        <f>Thurston!$D$15</f>
        <v>0</v>
      </c>
      <c r="Q36" s="15">
        <f>Thurston!$E$15</f>
        <v>0</v>
      </c>
      <c r="R36" s="16">
        <f>Thurston!C$16</f>
        <v>2</v>
      </c>
      <c r="S36" s="16">
        <f>Thurston!D$16</f>
        <v>3</v>
      </c>
      <c r="T36" s="16">
        <f>Thurston!$F$16</f>
        <v>1</v>
      </c>
      <c r="U36" s="17">
        <f>Thurston!$E$16</f>
        <v>1</v>
      </c>
      <c r="V36" s="16">
        <f>Thurston!$G$16</f>
        <v>1</v>
      </c>
      <c r="W36" s="379">
        <f t="shared" si="0"/>
        <v>6044</v>
      </c>
      <c r="X36" s="379">
        <f t="shared" si="1"/>
        <v>902</v>
      </c>
      <c r="Y36" s="18">
        <f>Thurston!$E$17</f>
        <v>0</v>
      </c>
      <c r="Z36" s="383">
        <f>Thurston!$C$23</f>
        <v>60852</v>
      </c>
      <c r="AA36" s="383">
        <f>Thurston!$C$24</f>
        <v>0</v>
      </c>
      <c r="AB36" s="383">
        <f>Thurston!$C$25</f>
        <v>20</v>
      </c>
      <c r="AC36" s="383">
        <f>Thurston!$C$26</f>
        <v>60872</v>
      </c>
      <c r="AD36" s="14">
        <f>Thurston!$C$27</f>
        <v>0</v>
      </c>
      <c r="AE36" s="19">
        <f>SUM(Thurston!$C$32:$C$33)</f>
        <v>46</v>
      </c>
      <c r="AF36" s="16">
        <f>Thurston!$C$34</f>
        <v>42775</v>
      </c>
      <c r="AG36" s="20">
        <f t="shared" si="2"/>
        <v>18270</v>
      </c>
      <c r="AH36" s="19">
        <f>SUM(Thurston!$E$32:$E$33)</f>
        <v>81</v>
      </c>
      <c r="AI36" s="16">
        <f>Thurston!$E$34</f>
        <v>11</v>
      </c>
      <c r="AJ36" s="20">
        <f t="shared" si="9"/>
        <v>60176</v>
      </c>
      <c r="AK36" s="20">
        <f t="shared" si="4"/>
        <v>59969</v>
      </c>
      <c r="AL36" s="6">
        <f t="shared" si="8"/>
        <v>207</v>
      </c>
      <c r="AM36" s="20">
        <f t="shared" si="7"/>
        <v>160012</v>
      </c>
    </row>
    <row r="37" spans="1:39" x14ac:dyDescent="0.2">
      <c r="A37" s="4" t="s">
        <v>172</v>
      </c>
      <c r="B37" s="14">
        <f>Wahkiakum!$H$7</f>
        <v>2959</v>
      </c>
      <c r="C37" s="14">
        <f>Wahkiakum!$H$8</f>
        <v>167</v>
      </c>
      <c r="D37" s="14">
        <f>Wahkiakum!C$13</f>
        <v>2927</v>
      </c>
      <c r="E37" s="14">
        <f>Wahkiakum!D$13</f>
        <v>1433</v>
      </c>
      <c r="F37" s="14">
        <f>Wahkiakum!$E$13</f>
        <v>1432</v>
      </c>
      <c r="G37" s="14">
        <f>Wahkiakum!$F$13</f>
        <v>0</v>
      </c>
      <c r="H37" s="14">
        <f>Wahkiakum!$G$13</f>
        <v>1</v>
      </c>
      <c r="I37" s="14">
        <f t="shared" si="6"/>
        <v>0</v>
      </c>
      <c r="J37" s="14">
        <f>Wahkiakum!$H$26</f>
        <v>0</v>
      </c>
      <c r="K37" s="5" t="str">
        <f>Wahkiakum!$D$20</f>
        <v>Write Answer Here</v>
      </c>
      <c r="L37" s="14">
        <f>Wahkiakum!$C$14</f>
        <v>32</v>
      </c>
      <c r="M37" s="14">
        <f>Wahkiakum!$D$14</f>
        <v>0</v>
      </c>
      <c r="N37" s="14">
        <f>Wahkiakum!$E$14</f>
        <v>0</v>
      </c>
      <c r="O37" s="14">
        <f>Wahkiakum!$G$14</f>
        <v>0</v>
      </c>
      <c r="P37" s="15">
        <f>Wahkiakum!$D$15</f>
        <v>0</v>
      </c>
      <c r="Q37" s="15">
        <f>Wahkiakum!$E$15</f>
        <v>0</v>
      </c>
      <c r="R37" s="16">
        <f>Wahkiakum!C$16</f>
        <v>0</v>
      </c>
      <c r="S37" s="16">
        <f>Wahkiakum!D$16</f>
        <v>0</v>
      </c>
      <c r="T37" s="16">
        <f>Wahkiakum!$F$16</f>
        <v>0</v>
      </c>
      <c r="U37" s="17">
        <f>Wahkiakum!$E$16</f>
        <v>0</v>
      </c>
      <c r="V37" s="16">
        <f>Wahkiakum!$G$16</f>
        <v>0</v>
      </c>
      <c r="W37" s="379">
        <f t="shared" si="0"/>
        <v>32</v>
      </c>
      <c r="X37" s="379">
        <f t="shared" si="1"/>
        <v>0</v>
      </c>
      <c r="Y37" s="18">
        <f>Wahkiakum!$E$17</f>
        <v>0</v>
      </c>
      <c r="Z37" s="383">
        <f>Wahkiakum!$C$23</f>
        <v>1432</v>
      </c>
      <c r="AA37" s="383">
        <f>Wahkiakum!$C$24</f>
        <v>0</v>
      </c>
      <c r="AB37" s="383">
        <f>Wahkiakum!$C$25</f>
        <v>0</v>
      </c>
      <c r="AC37" s="383">
        <f>Wahkiakum!$C$26</f>
        <v>1432</v>
      </c>
      <c r="AD37" s="14">
        <f>Wahkiakum!$C$27</f>
        <v>0</v>
      </c>
      <c r="AE37" s="19">
        <f>SUM(Wahkiakum!$C$32:$C$33)</f>
        <v>0</v>
      </c>
      <c r="AF37" s="16">
        <f>Wahkiakum!$C$34</f>
        <v>685</v>
      </c>
      <c r="AG37" s="20">
        <f t="shared" si="2"/>
        <v>748</v>
      </c>
      <c r="AH37" s="19">
        <f>SUM(Wahkiakum!$E$32:$E$33)</f>
        <v>0</v>
      </c>
      <c r="AI37" s="16">
        <f>Wahkiakum!$E$34</f>
        <v>0</v>
      </c>
      <c r="AJ37" s="20">
        <f t="shared" si="9"/>
        <v>1433</v>
      </c>
      <c r="AK37" s="20">
        <f t="shared" si="4"/>
        <v>1432</v>
      </c>
      <c r="AL37" s="6">
        <f t="shared" si="8"/>
        <v>1</v>
      </c>
      <c r="AM37" s="20">
        <f t="shared" si="7"/>
        <v>2895</v>
      </c>
    </row>
    <row r="38" spans="1:39" x14ac:dyDescent="0.2">
      <c r="A38" s="4" t="s">
        <v>186</v>
      </c>
      <c r="B38" s="14">
        <f>WallaWalla!$H$7</f>
        <v>32219</v>
      </c>
      <c r="C38" s="14">
        <f>WallaWalla!$H$8</f>
        <v>2772</v>
      </c>
      <c r="D38" s="14">
        <f>WallaWalla!C$13</f>
        <v>32268</v>
      </c>
      <c r="E38" s="14">
        <f>WallaWalla!D$13</f>
        <v>12539</v>
      </c>
      <c r="F38" s="14">
        <f>WallaWalla!$E$13</f>
        <v>12392</v>
      </c>
      <c r="G38" s="14">
        <f>WallaWalla!$F$13</f>
        <v>5</v>
      </c>
      <c r="H38" s="14">
        <f>WallaWalla!$G$13</f>
        <v>142</v>
      </c>
      <c r="I38" s="14">
        <f t="shared" si="6"/>
        <v>0</v>
      </c>
      <c r="J38" s="14">
        <f>WallaWalla!$H$26</f>
        <v>0</v>
      </c>
      <c r="K38" s="5" t="str">
        <f>WallaWalla!$D$20</f>
        <v>Write Answer Here</v>
      </c>
      <c r="L38" s="14">
        <f>WallaWalla!$C$14</f>
        <v>271</v>
      </c>
      <c r="M38" s="14">
        <f>WallaWalla!$D$14</f>
        <v>35</v>
      </c>
      <c r="N38" s="14">
        <f>WallaWalla!$E$14</f>
        <v>34</v>
      </c>
      <c r="O38" s="14">
        <f>WallaWalla!$G$14</f>
        <v>1</v>
      </c>
      <c r="P38" s="15">
        <f>WallaWalla!$D$15</f>
        <v>0</v>
      </c>
      <c r="Q38" s="15">
        <f>WallaWalla!$E$15</f>
        <v>0</v>
      </c>
      <c r="R38" s="16">
        <f>WallaWalla!C$16</f>
        <v>0</v>
      </c>
      <c r="S38" s="16">
        <f>WallaWalla!D$16</f>
        <v>2</v>
      </c>
      <c r="T38" s="16">
        <f>WallaWalla!$F$16</f>
        <v>0</v>
      </c>
      <c r="U38" s="17">
        <f>WallaWalla!$E$16</f>
        <v>2</v>
      </c>
      <c r="V38" s="16">
        <f>WallaWalla!$G$16</f>
        <v>0</v>
      </c>
      <c r="W38" s="379">
        <f t="shared" si="0"/>
        <v>271</v>
      </c>
      <c r="X38" s="379">
        <f t="shared" si="1"/>
        <v>34</v>
      </c>
      <c r="Y38" s="18">
        <f>WallaWalla!$E$17</f>
        <v>0</v>
      </c>
      <c r="Z38" s="383">
        <f>WallaWalla!$C$23</f>
        <v>12393</v>
      </c>
      <c r="AA38" s="383">
        <f>WallaWalla!$C$24</f>
        <v>1</v>
      </c>
      <c r="AB38" s="383">
        <f>WallaWalla!$C$25</f>
        <v>0</v>
      </c>
      <c r="AC38" s="383">
        <f>WallaWalla!$C$26</f>
        <v>12392</v>
      </c>
      <c r="AD38" s="14">
        <f>WallaWalla!$C$27</f>
        <v>0</v>
      </c>
      <c r="AE38" s="19">
        <f>SUM(WallaWalla!$C$32:$C$33)</f>
        <v>4</v>
      </c>
      <c r="AF38" s="16">
        <f>WallaWalla!$C$34</f>
        <v>7517</v>
      </c>
      <c r="AG38" s="20">
        <f t="shared" si="2"/>
        <v>5018</v>
      </c>
      <c r="AH38" s="19">
        <f>SUM(WallaWalla!$E$32:$E$33)</f>
        <v>0</v>
      </c>
      <c r="AI38" s="16">
        <f>WallaWalla!$E$34</f>
        <v>6</v>
      </c>
      <c r="AJ38" s="20">
        <f t="shared" si="9"/>
        <v>12497</v>
      </c>
      <c r="AK38" s="20">
        <f t="shared" si="4"/>
        <v>12356</v>
      </c>
      <c r="AL38" s="6">
        <f t="shared" si="8"/>
        <v>141</v>
      </c>
      <c r="AM38" s="20">
        <f t="shared" si="7"/>
        <v>31997</v>
      </c>
    </row>
    <row r="39" spans="1:39" x14ac:dyDescent="0.2">
      <c r="A39" s="7" t="s">
        <v>173</v>
      </c>
      <c r="B39" s="14">
        <f>Whatcom!$H$7</f>
        <v>129345</v>
      </c>
      <c r="C39" s="14">
        <f>Whatcom!$H$8</f>
        <v>11944</v>
      </c>
      <c r="D39" s="14">
        <f>Whatcom!C$13</f>
        <v>131328</v>
      </c>
      <c r="E39" s="14">
        <f>Whatcom!D$13</f>
        <v>61640</v>
      </c>
      <c r="F39" s="14">
        <f>Whatcom!$E$13</f>
        <v>61136</v>
      </c>
      <c r="G39" s="14">
        <f>Whatcom!$F$13</f>
        <v>8</v>
      </c>
      <c r="H39" s="14">
        <f>Whatcom!$G$13</f>
        <v>496</v>
      </c>
      <c r="I39" s="14">
        <f t="shared" si="6"/>
        <v>0</v>
      </c>
      <c r="J39" s="14">
        <f>Whatcom!$H$26</f>
        <v>0</v>
      </c>
      <c r="K39" s="5" t="str">
        <f>Whatcom!$D$20</f>
        <v>Write Answer Here</v>
      </c>
      <c r="L39" s="14">
        <f>Whatcom!$C$14</f>
        <v>1281</v>
      </c>
      <c r="M39" s="14">
        <f>Whatcom!$D$14</f>
        <v>214</v>
      </c>
      <c r="N39" s="14">
        <f>Whatcom!$E$14</f>
        <v>214</v>
      </c>
      <c r="O39" s="14">
        <f>Whatcom!$G$14</f>
        <v>0</v>
      </c>
      <c r="P39" s="15">
        <f>Whatcom!$D$15</f>
        <v>0</v>
      </c>
      <c r="Q39" s="15">
        <f>Whatcom!$E$15</f>
        <v>0</v>
      </c>
      <c r="R39" s="16">
        <f>Whatcom!C$16</f>
        <v>8</v>
      </c>
      <c r="S39" s="16">
        <f>Whatcom!D$16</f>
        <v>21</v>
      </c>
      <c r="T39" s="16">
        <f>Whatcom!$F$16</f>
        <v>8</v>
      </c>
      <c r="U39" s="17">
        <f>Whatcom!$E$16</f>
        <v>13</v>
      </c>
      <c r="V39" s="16">
        <f>Whatcom!$G$16</f>
        <v>0</v>
      </c>
      <c r="W39" s="379">
        <f t="shared" si="0"/>
        <v>1281</v>
      </c>
      <c r="X39" s="379">
        <f t="shared" si="1"/>
        <v>214</v>
      </c>
      <c r="Y39" s="18">
        <f>Whatcom!$E$17</f>
        <v>0</v>
      </c>
      <c r="Z39" s="383">
        <f>Whatcom!$C$23</f>
        <v>61129</v>
      </c>
      <c r="AA39" s="383">
        <f>Whatcom!$C$24</f>
        <v>0</v>
      </c>
      <c r="AB39" s="383">
        <f>Whatcom!$C$25</f>
        <v>7</v>
      </c>
      <c r="AC39" s="383">
        <f>Whatcom!$C$26</f>
        <v>61136</v>
      </c>
      <c r="AD39" s="14">
        <f>Whatcom!$C$27</f>
        <v>0</v>
      </c>
      <c r="AE39" s="19">
        <f>SUM(Whatcom!$C$32:$C$33)</f>
        <v>63</v>
      </c>
      <c r="AF39" s="16">
        <f>Whatcom!$C$34</f>
        <v>40752</v>
      </c>
      <c r="AG39" s="20">
        <f t="shared" si="2"/>
        <v>20825</v>
      </c>
      <c r="AH39" s="19">
        <f>SUM(Whatcom!$E$32:$E$33)</f>
        <v>471</v>
      </c>
      <c r="AI39" s="16">
        <f>Whatcom!$E$34</f>
        <v>0</v>
      </c>
      <c r="AJ39" s="20">
        <f t="shared" si="9"/>
        <v>61397</v>
      </c>
      <c r="AK39" s="20">
        <f t="shared" si="4"/>
        <v>60909</v>
      </c>
      <c r="AL39" s="6">
        <f t="shared" si="8"/>
        <v>488</v>
      </c>
      <c r="AM39" s="20">
        <f t="shared" si="7"/>
        <v>130039</v>
      </c>
    </row>
    <row r="40" spans="1:39" x14ac:dyDescent="0.2">
      <c r="A40" s="4" t="s">
        <v>187</v>
      </c>
      <c r="B40" s="14">
        <f>Whitman!$H$7</f>
        <v>20520</v>
      </c>
      <c r="C40" s="14">
        <f>Whitman!$H$8</f>
        <v>4937</v>
      </c>
      <c r="D40" s="14">
        <f>Whitman!C$13</f>
        <v>20690</v>
      </c>
      <c r="E40" s="14">
        <f>Whitman!D$13</f>
        <v>9194</v>
      </c>
      <c r="F40" s="14">
        <f>Whitman!$E$13</f>
        <v>9079</v>
      </c>
      <c r="G40" s="14">
        <f>Whitman!$F$13</f>
        <v>0</v>
      </c>
      <c r="H40" s="14">
        <f>Whitman!$G$13</f>
        <v>110</v>
      </c>
      <c r="I40" s="14">
        <f t="shared" si="6"/>
        <v>5</v>
      </c>
      <c r="J40" s="14">
        <f>Whitman!$H$26</f>
        <v>5</v>
      </c>
      <c r="K40" s="5" t="str">
        <f>Whitman!$D$20</f>
        <v>Write Answer Here 5 GRAY ENVELOPES WERE SCANNED IN - 1 CONTAINED NO BALLOT AND 4 CONTAINED A HOSPITAL #3 PAPER BALLOT ONLY</v>
      </c>
      <c r="L40" s="14">
        <f>Whitman!$C$14</f>
        <v>253</v>
      </c>
      <c r="M40" s="14">
        <f>Whitman!$D$14</f>
        <v>50</v>
      </c>
      <c r="N40" s="14">
        <f>Whitman!$E$14</f>
        <v>50</v>
      </c>
      <c r="O40" s="14">
        <f>Whitman!$G$14</f>
        <v>0</v>
      </c>
      <c r="P40" s="15">
        <f>Whitman!$D$15</f>
        <v>0</v>
      </c>
      <c r="Q40" s="15">
        <f>Whitman!$E$15</f>
        <v>0</v>
      </c>
      <c r="R40" s="16">
        <f>Whitman!C$16</f>
        <v>15</v>
      </c>
      <c r="S40" s="16">
        <f>Whitman!D$16</f>
        <v>15</v>
      </c>
      <c r="T40" s="16">
        <f>Whitman!$F$16</f>
        <v>0</v>
      </c>
      <c r="U40" s="17">
        <f>Whitman!$E$16</f>
        <v>14</v>
      </c>
      <c r="V40" s="16">
        <f>Whitman!$G$16</f>
        <v>1</v>
      </c>
      <c r="W40" s="379">
        <f t="shared" si="0"/>
        <v>253</v>
      </c>
      <c r="X40" s="379">
        <f t="shared" si="1"/>
        <v>50</v>
      </c>
      <c r="Y40" s="18">
        <f>Whitman!$E$17</f>
        <v>0</v>
      </c>
      <c r="Z40" s="383">
        <f>Whitman!$C$23</f>
        <v>9081</v>
      </c>
      <c r="AA40" s="383">
        <f>Whitman!$C$24</f>
        <v>5</v>
      </c>
      <c r="AB40" s="383">
        <f>Whitman!$C$25</f>
        <v>0</v>
      </c>
      <c r="AC40" s="383">
        <f>Whitman!$C$26</f>
        <v>9079</v>
      </c>
      <c r="AD40" s="14">
        <f>Whitman!$C$27</f>
        <v>0</v>
      </c>
      <c r="AE40" s="19">
        <f>SUM(Whitman!$C$32:$C$33)</f>
        <v>8</v>
      </c>
      <c r="AF40" s="16"/>
      <c r="AG40" s="20">
        <f t="shared" si="2"/>
        <v>9186</v>
      </c>
      <c r="AH40" s="19">
        <f>SUM(Whitman!$E$32:$E$33)</f>
        <v>7</v>
      </c>
      <c r="AI40" s="16">
        <f>Whitman!$E$34</f>
        <v>0</v>
      </c>
      <c r="AJ40" s="20">
        <f t="shared" si="9"/>
        <v>9129</v>
      </c>
      <c r="AK40" s="20">
        <f t="shared" si="4"/>
        <v>9015</v>
      </c>
      <c r="AL40" s="6">
        <f t="shared" si="8"/>
        <v>114</v>
      </c>
      <c r="AM40" s="20">
        <f t="shared" si="7"/>
        <v>20422</v>
      </c>
    </row>
    <row r="41" spans="1:39" x14ac:dyDescent="0.2">
      <c r="A41" s="4" t="s">
        <v>90</v>
      </c>
      <c r="B41" s="14">
        <f>Yakima!$H$7</f>
        <v>108269</v>
      </c>
      <c r="C41" s="14">
        <f>Yakima!$H$8</f>
        <v>7738</v>
      </c>
      <c r="D41" s="14">
        <f>Yakima!C$13</f>
        <v>108494</v>
      </c>
      <c r="E41" s="14">
        <f>Yakima!D$13</f>
        <v>35580</v>
      </c>
      <c r="F41" s="14">
        <f>Yakima!$E$13</f>
        <v>35403</v>
      </c>
      <c r="G41" s="14">
        <f>Yakima!$F$13</f>
        <v>2</v>
      </c>
      <c r="H41" s="14">
        <f>Yakima!$G$13</f>
        <v>177</v>
      </c>
      <c r="I41" s="14">
        <f t="shared" si="6"/>
        <v>-2</v>
      </c>
      <c r="J41" s="14">
        <f>Yakima!$H$26</f>
        <v>0</v>
      </c>
      <c r="K41" s="5" t="str">
        <f>Yakima!$D$20</f>
        <v>Write Answer Here</v>
      </c>
      <c r="L41" s="14">
        <f>Yakima!$C$14</f>
        <v>873</v>
      </c>
      <c r="M41" s="14">
        <f>Yakima!$D$14</f>
        <v>120</v>
      </c>
      <c r="N41" s="14">
        <f>Yakima!$E$14</f>
        <v>117</v>
      </c>
      <c r="O41" s="14">
        <f>Yakima!$G$14</f>
        <v>3</v>
      </c>
      <c r="P41" s="15">
        <f>Yakima!$D$15</f>
        <v>0</v>
      </c>
      <c r="Q41" s="15">
        <f>Yakima!$E$15</f>
        <v>0</v>
      </c>
      <c r="R41" s="16">
        <f>Yakima!C$16</f>
        <v>0</v>
      </c>
      <c r="S41" s="16">
        <f>Yakima!D$16</f>
        <v>3</v>
      </c>
      <c r="T41" s="16">
        <f>Yakima!$F$16</f>
        <v>2</v>
      </c>
      <c r="U41" s="17">
        <f>Yakima!$E$16</f>
        <v>1</v>
      </c>
      <c r="V41" s="16">
        <f>Yakima!$G$16</f>
        <v>0</v>
      </c>
      <c r="W41" s="379">
        <f t="shared" ref="W41" si="10">L41+P41</f>
        <v>873</v>
      </c>
      <c r="X41" s="379">
        <f t="shared" ref="X41" si="11">N41+Q41</f>
        <v>117</v>
      </c>
      <c r="Y41" s="382">
        <f>Yakima!$E$17</f>
        <v>2</v>
      </c>
      <c r="Z41" s="382">
        <f>Yakima!$C$23</f>
        <v>35402</v>
      </c>
      <c r="AA41" s="382">
        <f>Yakima!$C$24</f>
        <v>0</v>
      </c>
      <c r="AB41" s="382">
        <f>Yakima!$C$25</f>
        <v>1</v>
      </c>
      <c r="AC41" s="382">
        <f>Yakima!$C$26</f>
        <v>35403</v>
      </c>
      <c r="AD41" s="14">
        <f>Yakima!$C$27</f>
        <v>0</v>
      </c>
      <c r="AE41" s="20">
        <f>SUM(Yakima!$C$32:$C$33)</f>
        <v>21</v>
      </c>
      <c r="AF41" s="16">
        <f>Yakima!$C$34</f>
        <v>6897</v>
      </c>
      <c r="AG41" s="20">
        <f t="shared" si="2"/>
        <v>28660</v>
      </c>
      <c r="AH41" s="20">
        <f>SUM(Yakima!$E$32:$E$33)</f>
        <v>42</v>
      </c>
      <c r="AI41" s="16">
        <f>Yakima!$E$34</f>
        <v>0</v>
      </c>
      <c r="AJ41" s="20">
        <f t="shared" si="9"/>
        <v>35453</v>
      </c>
      <c r="AK41" s="20">
        <f t="shared" si="4"/>
        <v>35283</v>
      </c>
      <c r="AL41" s="6">
        <f t="shared" si="8"/>
        <v>170</v>
      </c>
      <c r="AM41" s="20">
        <f t="shared" si="7"/>
        <v>107619</v>
      </c>
    </row>
    <row r="42" spans="1:39" ht="15.75" x14ac:dyDescent="0.25">
      <c r="A42" s="8" t="s">
        <v>20</v>
      </c>
      <c r="B42" s="14">
        <f t="shared" ref="B42:H42" si="12">SUM(B3:B41)</f>
        <v>3974976</v>
      </c>
      <c r="C42" s="14">
        <f t="shared" si="12"/>
        <v>446673</v>
      </c>
      <c r="D42" s="14">
        <f t="shared" si="12"/>
        <v>3993838</v>
      </c>
      <c r="E42" s="14">
        <f t="shared" si="12"/>
        <v>1547912</v>
      </c>
      <c r="F42" s="14">
        <f t="shared" si="12"/>
        <v>1528266</v>
      </c>
      <c r="G42" s="14">
        <f t="shared" si="12"/>
        <v>64</v>
      </c>
      <c r="H42" s="14">
        <f t="shared" si="12"/>
        <v>16809</v>
      </c>
      <c r="I42" s="14">
        <f t="shared" si="6"/>
        <v>2773</v>
      </c>
      <c r="J42" s="380"/>
      <c r="K42" s="5"/>
      <c r="L42" s="14">
        <f t="shared" ref="L42:AI42" si="13">SUM(L3:L41)</f>
        <v>66428</v>
      </c>
      <c r="M42" s="14">
        <f t="shared" si="13"/>
        <v>10647</v>
      </c>
      <c r="N42" s="14">
        <f t="shared" si="13"/>
        <v>10506</v>
      </c>
      <c r="O42" s="14">
        <f t="shared" si="13"/>
        <v>141</v>
      </c>
      <c r="P42" s="15">
        <f t="shared" si="13"/>
        <v>0</v>
      </c>
      <c r="Q42" s="15">
        <f t="shared" si="13"/>
        <v>0</v>
      </c>
      <c r="R42" s="14">
        <f t="shared" ref="R42" si="14">SUM(R3:R41)</f>
        <v>228</v>
      </c>
      <c r="S42" s="14">
        <f t="shared" si="13"/>
        <v>257</v>
      </c>
      <c r="T42" s="14">
        <f t="shared" si="13"/>
        <v>33</v>
      </c>
      <c r="U42" s="14">
        <f t="shared" si="13"/>
        <v>184</v>
      </c>
      <c r="V42" s="14">
        <f t="shared" si="13"/>
        <v>40</v>
      </c>
      <c r="W42" s="14">
        <f t="shared" si="13"/>
        <v>66428</v>
      </c>
      <c r="X42" s="14">
        <f t="shared" si="13"/>
        <v>10506</v>
      </c>
      <c r="Y42" s="381">
        <f t="shared" si="13"/>
        <v>642</v>
      </c>
      <c r="Z42" s="381"/>
      <c r="AA42" s="381"/>
      <c r="AB42" s="381"/>
      <c r="AC42" s="381"/>
      <c r="AD42" s="381"/>
      <c r="AE42" s="381">
        <f t="shared" si="13"/>
        <v>1510</v>
      </c>
      <c r="AF42" s="381">
        <f t="shared" si="13"/>
        <v>602212</v>
      </c>
      <c r="AG42" s="20">
        <f t="shared" si="2"/>
        <v>943548</v>
      </c>
      <c r="AH42" s="381">
        <f t="shared" si="13"/>
        <v>4080</v>
      </c>
      <c r="AI42" s="381">
        <f t="shared" si="13"/>
        <v>242</v>
      </c>
      <c r="AJ42" s="20">
        <f>E42-M42-P42-S42-Y42-AI42</f>
        <v>1536124</v>
      </c>
      <c r="AK42" s="20">
        <f t="shared" si="4"/>
        <v>1516934</v>
      </c>
      <c r="AL42" s="6">
        <f t="shared" si="8"/>
        <v>19190</v>
      </c>
      <c r="AM42" s="20">
        <f t="shared" si="7"/>
        <v>3926540</v>
      </c>
    </row>
    <row r="43" spans="1:39" x14ac:dyDescent="0.2">
      <c r="E43" s="6">
        <f>E42-Y42-AE42-AF42</f>
        <v>943548</v>
      </c>
    </row>
    <row r="44" spans="1:39" x14ac:dyDescent="0.2">
      <c r="A44" s="11"/>
    </row>
  </sheetData>
  <sheetProtection selectLockedCells="1"/>
  <sortState ref="A3:AI44">
    <sortCondition ref="T3"/>
  </sortState>
  <conditionalFormatting sqref="J3">
    <cfRule type="cellIs" dxfId="270" priority="33" operator="notEqual">
      <formula>0</formula>
    </cfRule>
  </conditionalFormatting>
  <conditionalFormatting sqref="J4">
    <cfRule type="cellIs" dxfId="269" priority="29" operator="notEqual">
      <formula>0</formula>
    </cfRule>
  </conditionalFormatting>
  <conditionalFormatting sqref="J5">
    <cfRule type="cellIs" dxfId="268" priority="26" operator="notEqual">
      <formula>0</formula>
    </cfRule>
  </conditionalFormatting>
  <conditionalFormatting sqref="J13">
    <cfRule type="cellIs" dxfId="267" priority="18" operator="notEqual">
      <formula>0</formula>
    </cfRule>
  </conditionalFormatting>
  <conditionalFormatting sqref="J14">
    <cfRule type="cellIs" dxfId="266" priority="17" operator="notEqual">
      <formula>0</formula>
    </cfRule>
  </conditionalFormatting>
  <conditionalFormatting sqref="J6">
    <cfRule type="cellIs" dxfId="265" priority="25" operator="notEqual">
      <formula>0</formula>
    </cfRule>
  </conditionalFormatting>
  <conditionalFormatting sqref="J7">
    <cfRule type="cellIs" dxfId="264" priority="24" operator="notEqual">
      <formula>0</formula>
    </cfRule>
  </conditionalFormatting>
  <conditionalFormatting sqref="J8">
    <cfRule type="cellIs" dxfId="263" priority="23" operator="notEqual">
      <formula>0</formula>
    </cfRule>
  </conditionalFormatting>
  <conditionalFormatting sqref="J9">
    <cfRule type="cellIs" dxfId="262" priority="22" operator="notEqual">
      <formula>0</formula>
    </cfRule>
  </conditionalFormatting>
  <conditionalFormatting sqref="J10">
    <cfRule type="cellIs" dxfId="261" priority="21" operator="notEqual">
      <formula>0</formula>
    </cfRule>
  </conditionalFormatting>
  <conditionalFormatting sqref="J11">
    <cfRule type="cellIs" dxfId="260" priority="20" operator="notEqual">
      <formula>0</formula>
    </cfRule>
  </conditionalFormatting>
  <conditionalFormatting sqref="J12">
    <cfRule type="cellIs" dxfId="259" priority="19" operator="notEqual">
      <formula>0</formula>
    </cfRule>
  </conditionalFormatting>
  <conditionalFormatting sqref="J15:J40">
    <cfRule type="cellIs" dxfId="258" priority="16" operator="notEqual">
      <formula>0</formula>
    </cfRule>
  </conditionalFormatting>
  <conditionalFormatting sqref="J41">
    <cfRule type="cellIs" dxfId="257" priority="15" operator="notEqual">
      <formula>0</formula>
    </cfRule>
  </conditionalFormatting>
  <conditionalFormatting sqref="AD41">
    <cfRule type="cellIs" dxfId="256" priority="1" operator="notEqual">
      <formula>0</formula>
    </cfRule>
  </conditionalFormatting>
  <conditionalFormatting sqref="AD3">
    <cfRule type="cellIs" dxfId="255" priority="14" operator="notEqual">
      <formula>0</formula>
    </cfRule>
  </conditionalFormatting>
  <conditionalFormatting sqref="AD4">
    <cfRule type="cellIs" dxfId="254" priority="13" operator="notEqual">
      <formula>0</formula>
    </cfRule>
  </conditionalFormatting>
  <conditionalFormatting sqref="AD5">
    <cfRule type="cellIs" dxfId="253" priority="12" operator="notEqual">
      <formula>0</formula>
    </cfRule>
  </conditionalFormatting>
  <conditionalFormatting sqref="AD13">
    <cfRule type="cellIs" dxfId="252" priority="4" operator="notEqual">
      <formula>0</formula>
    </cfRule>
  </conditionalFormatting>
  <conditionalFormatting sqref="AD14">
    <cfRule type="cellIs" dxfId="251" priority="3" operator="notEqual">
      <formula>0</formula>
    </cfRule>
  </conditionalFormatting>
  <conditionalFormatting sqref="AD6">
    <cfRule type="cellIs" dxfId="250" priority="11" operator="notEqual">
      <formula>0</formula>
    </cfRule>
  </conditionalFormatting>
  <conditionalFormatting sqref="AD7">
    <cfRule type="cellIs" dxfId="249" priority="10" operator="notEqual">
      <formula>0</formula>
    </cfRule>
  </conditionalFormatting>
  <conditionalFormatting sqref="AD8">
    <cfRule type="cellIs" dxfId="248" priority="9" operator="notEqual">
      <formula>0</formula>
    </cfRule>
  </conditionalFormatting>
  <conditionalFormatting sqref="AD9">
    <cfRule type="cellIs" dxfId="247" priority="8" operator="notEqual">
      <formula>0</formula>
    </cfRule>
  </conditionalFormatting>
  <conditionalFormatting sqref="AD10">
    <cfRule type="cellIs" dxfId="246" priority="7" operator="notEqual">
      <formula>0</formula>
    </cfRule>
  </conditionalFormatting>
  <conditionalFormatting sqref="AD11">
    <cfRule type="cellIs" dxfId="245" priority="6" operator="notEqual">
      <formula>0</formula>
    </cfRule>
  </conditionalFormatting>
  <conditionalFormatting sqref="AD12">
    <cfRule type="cellIs" dxfId="244" priority="5" operator="notEqual">
      <formula>0</formula>
    </cfRule>
  </conditionalFormatting>
  <conditionalFormatting sqref="AD15:AD40">
    <cfRule type="cellIs" dxfId="243" priority="2" operator="notEqual">
      <formula>0</formula>
    </cfRule>
  </conditionalFormatting>
  <pageMargins left="0.25" right="0.25" top="0.75" bottom="0.75" header="0.3" footer="0.3"/>
  <pageSetup scale="7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54</v>
      </c>
      <c r="D7" s="409"/>
      <c r="E7" s="45"/>
      <c r="F7" s="46" t="s">
        <v>96</v>
      </c>
      <c r="G7" s="47"/>
      <c r="H7" s="48">
        <v>19670</v>
      </c>
      <c r="I7" s="43"/>
      <c r="J7" s="37"/>
      <c r="K7" s="37"/>
      <c r="L7" s="37"/>
      <c r="M7" s="37"/>
      <c r="N7" s="37"/>
      <c r="O7" s="37"/>
      <c r="P7" s="37"/>
    </row>
    <row r="8" spans="2:16" ht="34.9" customHeight="1" thickBot="1" x14ac:dyDescent="0.4">
      <c r="B8" s="44" t="s">
        <v>97</v>
      </c>
      <c r="C8" s="410">
        <v>42311</v>
      </c>
      <c r="D8" s="411"/>
      <c r="E8" s="49"/>
      <c r="F8" s="50" t="s">
        <v>98</v>
      </c>
      <c r="G8" s="47"/>
      <c r="H8" s="51">
        <v>2314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19670</v>
      </c>
      <c r="D13" s="70">
        <v>7988</v>
      </c>
      <c r="E13" s="71">
        <v>7882</v>
      </c>
      <c r="F13" s="72"/>
      <c r="G13" s="73">
        <v>107</v>
      </c>
      <c r="H13" s="74" t="s">
        <v>106</v>
      </c>
      <c r="I13" s="43"/>
      <c r="J13" s="37"/>
      <c r="K13" s="37"/>
      <c r="L13" s="37"/>
      <c r="M13" s="37"/>
      <c r="N13" s="37"/>
      <c r="O13" s="37"/>
      <c r="P13" s="37"/>
    </row>
    <row r="14" spans="2:16" ht="45" customHeight="1" thickTop="1" thickBot="1" x14ac:dyDescent="0.4">
      <c r="B14" s="75" t="s">
        <v>35</v>
      </c>
      <c r="C14" s="76">
        <v>130</v>
      </c>
      <c r="D14" s="76">
        <v>20</v>
      </c>
      <c r="E14" s="76">
        <v>20</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c r="E16" s="76"/>
      <c r="F16" s="76"/>
      <c r="G16" s="76"/>
      <c r="H16" s="78">
        <f>SUM(D16-(F16+E16+G16))</f>
        <v>0</v>
      </c>
      <c r="I16" s="37"/>
      <c r="J16" s="37"/>
      <c r="K16" s="37"/>
      <c r="L16" s="37"/>
      <c r="M16" s="37"/>
      <c r="N16" s="37"/>
      <c r="O16" s="37"/>
      <c r="P16" s="37"/>
    </row>
    <row r="17" spans="2:17" ht="57" customHeight="1" thickTop="1" thickBot="1" x14ac:dyDescent="0.35">
      <c r="B17" s="81" t="s">
        <v>108</v>
      </c>
      <c r="C17" s="82">
        <v>0</v>
      </c>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19540</v>
      </c>
      <c r="D18" s="86">
        <f>SUM(D13-(D14++D15+D16+D17))</f>
        <v>7968</v>
      </c>
      <c r="E18" s="86">
        <f>SUM(E13-(E14++E15+E16+E17))</f>
        <v>7862</v>
      </c>
      <c r="F18" s="86">
        <f>SUM(F13-F16)</f>
        <v>0</v>
      </c>
      <c r="G18" s="86">
        <f>SUM(G13-(G14+G15+G16+G17))</f>
        <v>107</v>
      </c>
      <c r="H18" s="87">
        <f>SUM(D18-(F18+E18+G18))</f>
        <v>-1</v>
      </c>
      <c r="I18" s="37"/>
      <c r="J18" s="37"/>
      <c r="K18" s="37"/>
      <c r="L18" s="37"/>
      <c r="M18" s="37"/>
      <c r="N18" s="37"/>
      <c r="O18" s="37"/>
      <c r="P18" s="37"/>
    </row>
    <row r="20" spans="2:17" ht="84.6" customHeight="1" thickBot="1" x14ac:dyDescent="0.3">
      <c r="B20" s="414" t="s">
        <v>110</v>
      </c>
      <c r="C20" s="415"/>
      <c r="D20" s="416" t="s">
        <v>206</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7882</v>
      </c>
      <c r="D23" s="433" t="s">
        <v>116</v>
      </c>
      <c r="E23" s="434"/>
      <c r="F23" s="435"/>
      <c r="G23" s="91" t="s">
        <v>21</v>
      </c>
      <c r="H23" s="92">
        <f>SUM(D14:D18)</f>
        <v>7988</v>
      </c>
      <c r="I23" s="49"/>
      <c r="J23" s="43"/>
      <c r="K23" s="37"/>
      <c r="L23" s="37"/>
      <c r="M23" s="37"/>
      <c r="N23" s="37"/>
      <c r="O23" s="37"/>
      <c r="P23" s="37"/>
      <c r="Q23" s="37"/>
    </row>
    <row r="24" spans="2:17" ht="62.45" customHeight="1" x14ac:dyDescent="0.35">
      <c r="B24" s="93" t="s">
        <v>117</v>
      </c>
      <c r="C24" s="94"/>
      <c r="D24" s="436"/>
      <c r="E24" s="437"/>
      <c r="F24" s="438"/>
      <c r="G24" s="95" t="s">
        <v>34</v>
      </c>
      <c r="H24" s="96">
        <f>SUM(E14:E18)</f>
        <v>7882</v>
      </c>
      <c r="I24" s="97"/>
      <c r="J24" s="45"/>
    </row>
    <row r="25" spans="2:17" ht="55.9" customHeight="1" x14ac:dyDescent="0.35">
      <c r="B25" s="93" t="s">
        <v>118</v>
      </c>
      <c r="C25" s="94"/>
      <c r="D25" s="436"/>
      <c r="E25" s="437"/>
      <c r="F25" s="438"/>
      <c r="G25" s="91" t="s">
        <v>119</v>
      </c>
      <c r="H25" s="98">
        <f>SUM((F16+F18)+(G14+G15+G16+G17+G18))</f>
        <v>107</v>
      </c>
      <c r="I25" s="97"/>
      <c r="J25" s="45"/>
    </row>
    <row r="26" spans="2:17" ht="46.15" customHeight="1" thickBot="1" x14ac:dyDescent="0.4">
      <c r="B26" s="99" t="s">
        <v>120</v>
      </c>
      <c r="C26" s="100">
        <f>SUM(C23-C24+C25)</f>
        <v>7882</v>
      </c>
      <c r="D26" s="439"/>
      <c r="E26" s="440"/>
      <c r="F26" s="441"/>
      <c r="G26" s="101" t="s">
        <v>121</v>
      </c>
      <c r="H26" s="102">
        <f>SUM(H23,-H25, -H24)</f>
        <v>-1</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2</v>
      </c>
      <c r="D32" s="119" t="s">
        <v>42</v>
      </c>
      <c r="E32" s="120"/>
      <c r="F32" s="115"/>
      <c r="G32" s="115"/>
      <c r="H32" s="121"/>
      <c r="I32" s="45"/>
    </row>
    <row r="33" spans="2:10" ht="38.450000000000003" customHeight="1" thickBot="1" x14ac:dyDescent="0.35">
      <c r="B33" s="117" t="s">
        <v>43</v>
      </c>
      <c r="C33" s="118"/>
      <c r="D33" s="119" t="s">
        <v>44</v>
      </c>
      <c r="E33" s="120">
        <v>8</v>
      </c>
      <c r="F33" s="426" t="s">
        <v>125</v>
      </c>
      <c r="G33" s="427"/>
      <c r="H33" s="122" t="s">
        <v>135</v>
      </c>
      <c r="I33" s="45"/>
    </row>
    <row r="34" spans="2:10" ht="60.6" customHeight="1" thickBot="1" x14ac:dyDescent="0.4">
      <c r="B34" s="123" t="s">
        <v>126</v>
      </c>
      <c r="C34" s="124">
        <v>4045</v>
      </c>
      <c r="D34" s="125" t="s">
        <v>45</v>
      </c>
      <c r="E34" s="126"/>
      <c r="F34" s="115"/>
      <c r="G34" s="115"/>
      <c r="H34" s="121"/>
      <c r="I34" s="127"/>
      <c r="J34" s="45"/>
    </row>
    <row r="35" spans="2:10" ht="37.9" customHeight="1" thickTop="1" x14ac:dyDescent="0.3">
      <c r="B35" s="128" t="s">
        <v>127</v>
      </c>
      <c r="C35" s="453" t="s">
        <v>207</v>
      </c>
      <c r="D35" s="454"/>
      <c r="E35" s="129"/>
      <c r="F35" s="115"/>
      <c r="G35" s="115"/>
      <c r="H35" s="121"/>
      <c r="I35" s="45"/>
    </row>
    <row r="36" spans="2:10" ht="35.450000000000003" customHeight="1" thickBot="1" x14ac:dyDescent="0.35">
      <c r="B36" s="130" t="s">
        <v>128</v>
      </c>
      <c r="C36" s="430" t="s">
        <v>208</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01" priority="3" stopIfTrue="1" operator="notEqual">
      <formula>0</formula>
    </cfRule>
  </conditionalFormatting>
  <conditionalFormatting sqref="H26 C27">
    <cfRule type="cellIs" dxfId="100" priority="1" stopIfTrue="1" operator="notEqual">
      <formula>0</formula>
    </cfRule>
  </conditionalFormatting>
  <conditionalFormatting sqref="H26 C27 H14:H18">
    <cfRule type="cellIs" dxfId="99" priority="2" stopIfTrue="1" operator="equal">
      <formula>0</formula>
    </cfRule>
  </conditionalFormatting>
  <pageMargins left="0.7" right="0.7" top="0.75" bottom="0.75" header="0.3" footer="0.3"/>
  <pageSetup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Q57"/>
  <sheetViews>
    <sheetView workbookViewId="0">
      <selection sqref="A1:XFD1048576"/>
    </sheetView>
  </sheetViews>
  <sheetFormatPr defaultRowHeight="15" x14ac:dyDescent="0.25"/>
  <cols>
    <col min="1" max="1" width="9.140625" style="26"/>
    <col min="2" max="2" width="104.42578125" style="26" customWidth="1"/>
    <col min="3" max="3" width="52.5703125" style="26" customWidth="1"/>
    <col min="4" max="4" width="37.140625" style="26" customWidth="1"/>
    <col min="5" max="5" width="36.28515625" style="26" customWidth="1"/>
    <col min="6" max="6" width="39.7109375" style="26" customWidth="1"/>
    <col min="7" max="7" width="37.7109375" style="26" bestFit="1" customWidth="1"/>
    <col min="8" max="8" width="55.5703125" style="26" bestFit="1" customWidth="1"/>
    <col min="9" max="257" width="9.140625" style="26"/>
    <col min="258" max="258" width="104.42578125" style="26" customWidth="1"/>
    <col min="259" max="259" width="52.5703125" style="26" customWidth="1"/>
    <col min="260" max="260" width="37.140625" style="26" customWidth="1"/>
    <col min="261" max="261" width="36.28515625" style="26" customWidth="1"/>
    <col min="262" max="262" width="39.7109375" style="26" customWidth="1"/>
    <col min="263" max="263" width="37.7109375" style="26" bestFit="1" customWidth="1"/>
    <col min="264" max="264" width="55.5703125" style="26" bestFit="1" customWidth="1"/>
    <col min="265" max="513" width="9.140625" style="26"/>
    <col min="514" max="514" width="104.42578125" style="26" customWidth="1"/>
    <col min="515" max="515" width="52.5703125" style="26" customWidth="1"/>
    <col min="516" max="516" width="37.140625" style="26" customWidth="1"/>
    <col min="517" max="517" width="36.28515625" style="26" customWidth="1"/>
    <col min="518" max="518" width="39.7109375" style="26" customWidth="1"/>
    <col min="519" max="519" width="37.7109375" style="26" bestFit="1" customWidth="1"/>
    <col min="520" max="520" width="55.5703125" style="26" bestFit="1" customWidth="1"/>
    <col min="521" max="769" width="9.140625" style="26"/>
    <col min="770" max="770" width="104.42578125" style="26" customWidth="1"/>
    <col min="771" max="771" width="52.5703125" style="26" customWidth="1"/>
    <col min="772" max="772" width="37.140625" style="26" customWidth="1"/>
    <col min="773" max="773" width="36.28515625" style="26" customWidth="1"/>
    <col min="774" max="774" width="39.7109375" style="26" customWidth="1"/>
    <col min="775" max="775" width="37.7109375" style="26" bestFit="1" customWidth="1"/>
    <col min="776" max="776" width="55.5703125" style="26" bestFit="1" customWidth="1"/>
    <col min="777" max="1025" width="9.140625" style="26"/>
    <col min="1026" max="1026" width="104.42578125" style="26" customWidth="1"/>
    <col min="1027" max="1027" width="52.5703125" style="26" customWidth="1"/>
    <col min="1028" max="1028" width="37.140625" style="26" customWidth="1"/>
    <col min="1029" max="1029" width="36.28515625" style="26" customWidth="1"/>
    <col min="1030" max="1030" width="39.7109375" style="26" customWidth="1"/>
    <col min="1031" max="1031" width="37.7109375" style="26" bestFit="1" customWidth="1"/>
    <col min="1032" max="1032" width="55.5703125" style="26" bestFit="1" customWidth="1"/>
    <col min="1033" max="1281" width="9.140625" style="26"/>
    <col min="1282" max="1282" width="104.42578125" style="26" customWidth="1"/>
    <col min="1283" max="1283" width="52.5703125" style="26" customWidth="1"/>
    <col min="1284" max="1284" width="37.140625" style="26" customWidth="1"/>
    <col min="1285" max="1285" width="36.28515625" style="26" customWidth="1"/>
    <col min="1286" max="1286" width="39.7109375" style="26" customWidth="1"/>
    <col min="1287" max="1287" width="37.7109375" style="26" bestFit="1" customWidth="1"/>
    <col min="1288" max="1288" width="55.5703125" style="26" bestFit="1" customWidth="1"/>
    <col min="1289" max="1537" width="9.140625" style="26"/>
    <col min="1538" max="1538" width="104.42578125" style="26" customWidth="1"/>
    <col min="1539" max="1539" width="52.5703125" style="26" customWidth="1"/>
    <col min="1540" max="1540" width="37.140625" style="26" customWidth="1"/>
    <col min="1541" max="1541" width="36.28515625" style="26" customWidth="1"/>
    <col min="1542" max="1542" width="39.7109375" style="26" customWidth="1"/>
    <col min="1543" max="1543" width="37.7109375" style="26" bestFit="1" customWidth="1"/>
    <col min="1544" max="1544" width="55.5703125" style="26" bestFit="1" customWidth="1"/>
    <col min="1545" max="1793" width="9.140625" style="26"/>
    <col min="1794" max="1794" width="104.42578125" style="26" customWidth="1"/>
    <col min="1795" max="1795" width="52.5703125" style="26" customWidth="1"/>
    <col min="1796" max="1796" width="37.140625" style="26" customWidth="1"/>
    <col min="1797" max="1797" width="36.28515625" style="26" customWidth="1"/>
    <col min="1798" max="1798" width="39.7109375" style="26" customWidth="1"/>
    <col min="1799" max="1799" width="37.7109375" style="26" bestFit="1" customWidth="1"/>
    <col min="1800" max="1800" width="55.5703125" style="26" bestFit="1" customWidth="1"/>
    <col min="1801" max="2049" width="9.140625" style="26"/>
    <col min="2050" max="2050" width="104.42578125" style="26" customWidth="1"/>
    <col min="2051" max="2051" width="52.5703125" style="26" customWidth="1"/>
    <col min="2052" max="2052" width="37.140625" style="26" customWidth="1"/>
    <col min="2053" max="2053" width="36.28515625" style="26" customWidth="1"/>
    <col min="2054" max="2054" width="39.7109375" style="26" customWidth="1"/>
    <col min="2055" max="2055" width="37.7109375" style="26" bestFit="1" customWidth="1"/>
    <col min="2056" max="2056" width="55.5703125" style="26" bestFit="1" customWidth="1"/>
    <col min="2057" max="2305" width="9.140625" style="26"/>
    <col min="2306" max="2306" width="104.42578125" style="26" customWidth="1"/>
    <col min="2307" max="2307" width="52.5703125" style="26" customWidth="1"/>
    <col min="2308" max="2308" width="37.140625" style="26" customWidth="1"/>
    <col min="2309" max="2309" width="36.28515625" style="26" customWidth="1"/>
    <col min="2310" max="2310" width="39.7109375" style="26" customWidth="1"/>
    <col min="2311" max="2311" width="37.7109375" style="26" bestFit="1" customWidth="1"/>
    <col min="2312" max="2312" width="55.5703125" style="26" bestFit="1" customWidth="1"/>
    <col min="2313" max="2561" width="9.140625" style="26"/>
    <col min="2562" max="2562" width="104.42578125" style="26" customWidth="1"/>
    <col min="2563" max="2563" width="52.5703125" style="26" customWidth="1"/>
    <col min="2564" max="2564" width="37.140625" style="26" customWidth="1"/>
    <col min="2565" max="2565" width="36.28515625" style="26" customWidth="1"/>
    <col min="2566" max="2566" width="39.7109375" style="26" customWidth="1"/>
    <col min="2567" max="2567" width="37.7109375" style="26" bestFit="1" customWidth="1"/>
    <col min="2568" max="2568" width="55.5703125" style="26" bestFit="1" customWidth="1"/>
    <col min="2569" max="2817" width="9.140625" style="26"/>
    <col min="2818" max="2818" width="104.42578125" style="26" customWidth="1"/>
    <col min="2819" max="2819" width="52.5703125" style="26" customWidth="1"/>
    <col min="2820" max="2820" width="37.140625" style="26" customWidth="1"/>
    <col min="2821" max="2821" width="36.28515625" style="26" customWidth="1"/>
    <col min="2822" max="2822" width="39.7109375" style="26" customWidth="1"/>
    <col min="2823" max="2823" width="37.7109375" style="26" bestFit="1" customWidth="1"/>
    <col min="2824" max="2824" width="55.5703125" style="26" bestFit="1" customWidth="1"/>
    <col min="2825" max="3073" width="9.140625" style="26"/>
    <col min="3074" max="3074" width="104.42578125" style="26" customWidth="1"/>
    <col min="3075" max="3075" width="52.5703125" style="26" customWidth="1"/>
    <col min="3076" max="3076" width="37.140625" style="26" customWidth="1"/>
    <col min="3077" max="3077" width="36.28515625" style="26" customWidth="1"/>
    <col min="3078" max="3078" width="39.7109375" style="26" customWidth="1"/>
    <col min="3079" max="3079" width="37.7109375" style="26" bestFit="1" customWidth="1"/>
    <col min="3080" max="3080" width="55.5703125" style="26" bestFit="1" customWidth="1"/>
    <col min="3081" max="3329" width="9.140625" style="26"/>
    <col min="3330" max="3330" width="104.42578125" style="26" customWidth="1"/>
    <col min="3331" max="3331" width="52.5703125" style="26" customWidth="1"/>
    <col min="3332" max="3332" width="37.140625" style="26" customWidth="1"/>
    <col min="3333" max="3333" width="36.28515625" style="26" customWidth="1"/>
    <col min="3334" max="3334" width="39.7109375" style="26" customWidth="1"/>
    <col min="3335" max="3335" width="37.7109375" style="26" bestFit="1" customWidth="1"/>
    <col min="3336" max="3336" width="55.5703125" style="26" bestFit="1" customWidth="1"/>
    <col min="3337" max="3585" width="9.140625" style="26"/>
    <col min="3586" max="3586" width="104.42578125" style="26" customWidth="1"/>
    <col min="3587" max="3587" width="52.5703125" style="26" customWidth="1"/>
    <col min="3588" max="3588" width="37.140625" style="26" customWidth="1"/>
    <col min="3589" max="3589" width="36.28515625" style="26" customWidth="1"/>
    <col min="3590" max="3590" width="39.7109375" style="26" customWidth="1"/>
    <col min="3591" max="3591" width="37.7109375" style="26" bestFit="1" customWidth="1"/>
    <col min="3592" max="3592" width="55.5703125" style="26" bestFit="1" customWidth="1"/>
    <col min="3593" max="3841" width="9.140625" style="26"/>
    <col min="3842" max="3842" width="104.42578125" style="26" customWidth="1"/>
    <col min="3843" max="3843" width="52.5703125" style="26" customWidth="1"/>
    <col min="3844" max="3844" width="37.140625" style="26" customWidth="1"/>
    <col min="3845" max="3845" width="36.28515625" style="26" customWidth="1"/>
    <col min="3846" max="3846" width="39.7109375" style="26" customWidth="1"/>
    <col min="3847" max="3847" width="37.7109375" style="26" bestFit="1" customWidth="1"/>
    <col min="3848" max="3848" width="55.5703125" style="26" bestFit="1" customWidth="1"/>
    <col min="3849" max="4097" width="9.140625" style="26"/>
    <col min="4098" max="4098" width="104.42578125" style="26" customWidth="1"/>
    <col min="4099" max="4099" width="52.5703125" style="26" customWidth="1"/>
    <col min="4100" max="4100" width="37.140625" style="26" customWidth="1"/>
    <col min="4101" max="4101" width="36.28515625" style="26" customWidth="1"/>
    <col min="4102" max="4102" width="39.7109375" style="26" customWidth="1"/>
    <col min="4103" max="4103" width="37.7109375" style="26" bestFit="1" customWidth="1"/>
    <col min="4104" max="4104" width="55.5703125" style="26" bestFit="1" customWidth="1"/>
    <col min="4105" max="4353" width="9.140625" style="26"/>
    <col min="4354" max="4354" width="104.42578125" style="26" customWidth="1"/>
    <col min="4355" max="4355" width="52.5703125" style="26" customWidth="1"/>
    <col min="4356" max="4356" width="37.140625" style="26" customWidth="1"/>
    <col min="4357" max="4357" width="36.28515625" style="26" customWidth="1"/>
    <col min="4358" max="4358" width="39.7109375" style="26" customWidth="1"/>
    <col min="4359" max="4359" width="37.7109375" style="26" bestFit="1" customWidth="1"/>
    <col min="4360" max="4360" width="55.5703125" style="26" bestFit="1" customWidth="1"/>
    <col min="4361" max="4609" width="9.140625" style="26"/>
    <col min="4610" max="4610" width="104.42578125" style="26" customWidth="1"/>
    <col min="4611" max="4611" width="52.5703125" style="26" customWidth="1"/>
    <col min="4612" max="4612" width="37.140625" style="26" customWidth="1"/>
    <col min="4613" max="4613" width="36.28515625" style="26" customWidth="1"/>
    <col min="4614" max="4614" width="39.7109375" style="26" customWidth="1"/>
    <col min="4615" max="4615" width="37.7109375" style="26" bestFit="1" customWidth="1"/>
    <col min="4616" max="4616" width="55.5703125" style="26" bestFit="1" customWidth="1"/>
    <col min="4617" max="4865" width="9.140625" style="26"/>
    <col min="4866" max="4866" width="104.42578125" style="26" customWidth="1"/>
    <col min="4867" max="4867" width="52.5703125" style="26" customWidth="1"/>
    <col min="4868" max="4868" width="37.140625" style="26" customWidth="1"/>
    <col min="4869" max="4869" width="36.28515625" style="26" customWidth="1"/>
    <col min="4870" max="4870" width="39.7109375" style="26" customWidth="1"/>
    <col min="4871" max="4871" width="37.7109375" style="26" bestFit="1" customWidth="1"/>
    <col min="4872" max="4872" width="55.5703125" style="26" bestFit="1" customWidth="1"/>
    <col min="4873" max="5121" width="9.140625" style="26"/>
    <col min="5122" max="5122" width="104.42578125" style="26" customWidth="1"/>
    <col min="5123" max="5123" width="52.5703125" style="26" customWidth="1"/>
    <col min="5124" max="5124" width="37.140625" style="26" customWidth="1"/>
    <col min="5125" max="5125" width="36.28515625" style="26" customWidth="1"/>
    <col min="5126" max="5126" width="39.7109375" style="26" customWidth="1"/>
    <col min="5127" max="5127" width="37.7109375" style="26" bestFit="1" customWidth="1"/>
    <col min="5128" max="5128" width="55.5703125" style="26" bestFit="1" customWidth="1"/>
    <col min="5129" max="5377" width="9.140625" style="26"/>
    <col min="5378" max="5378" width="104.42578125" style="26" customWidth="1"/>
    <col min="5379" max="5379" width="52.5703125" style="26" customWidth="1"/>
    <col min="5380" max="5380" width="37.140625" style="26" customWidth="1"/>
    <col min="5381" max="5381" width="36.28515625" style="26" customWidth="1"/>
    <col min="5382" max="5382" width="39.7109375" style="26" customWidth="1"/>
    <col min="5383" max="5383" width="37.7109375" style="26" bestFit="1" customWidth="1"/>
    <col min="5384" max="5384" width="55.5703125" style="26" bestFit="1" customWidth="1"/>
    <col min="5385" max="5633" width="9.140625" style="26"/>
    <col min="5634" max="5634" width="104.42578125" style="26" customWidth="1"/>
    <col min="5635" max="5635" width="52.5703125" style="26" customWidth="1"/>
    <col min="5636" max="5636" width="37.140625" style="26" customWidth="1"/>
    <col min="5637" max="5637" width="36.28515625" style="26" customWidth="1"/>
    <col min="5638" max="5638" width="39.7109375" style="26" customWidth="1"/>
    <col min="5639" max="5639" width="37.7109375" style="26" bestFit="1" customWidth="1"/>
    <col min="5640" max="5640" width="55.5703125" style="26" bestFit="1" customWidth="1"/>
    <col min="5641" max="5889" width="9.140625" style="26"/>
    <col min="5890" max="5890" width="104.42578125" style="26" customWidth="1"/>
    <col min="5891" max="5891" width="52.5703125" style="26" customWidth="1"/>
    <col min="5892" max="5892" width="37.140625" style="26" customWidth="1"/>
    <col min="5893" max="5893" width="36.28515625" style="26" customWidth="1"/>
    <col min="5894" max="5894" width="39.7109375" style="26" customWidth="1"/>
    <col min="5895" max="5895" width="37.7109375" style="26" bestFit="1" customWidth="1"/>
    <col min="5896" max="5896" width="55.5703125" style="26" bestFit="1" customWidth="1"/>
    <col min="5897" max="6145" width="9.140625" style="26"/>
    <col min="6146" max="6146" width="104.42578125" style="26" customWidth="1"/>
    <col min="6147" max="6147" width="52.5703125" style="26" customWidth="1"/>
    <col min="6148" max="6148" width="37.140625" style="26" customWidth="1"/>
    <col min="6149" max="6149" width="36.28515625" style="26" customWidth="1"/>
    <col min="6150" max="6150" width="39.7109375" style="26" customWidth="1"/>
    <col min="6151" max="6151" width="37.7109375" style="26" bestFit="1" customWidth="1"/>
    <col min="6152" max="6152" width="55.5703125" style="26" bestFit="1" customWidth="1"/>
    <col min="6153" max="6401" width="9.140625" style="26"/>
    <col min="6402" max="6402" width="104.42578125" style="26" customWidth="1"/>
    <col min="6403" max="6403" width="52.5703125" style="26" customWidth="1"/>
    <col min="6404" max="6404" width="37.140625" style="26" customWidth="1"/>
    <col min="6405" max="6405" width="36.28515625" style="26" customWidth="1"/>
    <col min="6406" max="6406" width="39.7109375" style="26" customWidth="1"/>
    <col min="6407" max="6407" width="37.7109375" style="26" bestFit="1" customWidth="1"/>
    <col min="6408" max="6408" width="55.5703125" style="26" bestFit="1" customWidth="1"/>
    <col min="6409" max="6657" width="9.140625" style="26"/>
    <col min="6658" max="6658" width="104.42578125" style="26" customWidth="1"/>
    <col min="6659" max="6659" width="52.5703125" style="26" customWidth="1"/>
    <col min="6660" max="6660" width="37.140625" style="26" customWidth="1"/>
    <col min="6661" max="6661" width="36.28515625" style="26" customWidth="1"/>
    <col min="6662" max="6662" width="39.7109375" style="26" customWidth="1"/>
    <col min="6663" max="6663" width="37.7109375" style="26" bestFit="1" customWidth="1"/>
    <col min="6664" max="6664" width="55.5703125" style="26" bestFit="1" customWidth="1"/>
    <col min="6665" max="6913" width="9.140625" style="26"/>
    <col min="6914" max="6914" width="104.42578125" style="26" customWidth="1"/>
    <col min="6915" max="6915" width="52.5703125" style="26" customWidth="1"/>
    <col min="6916" max="6916" width="37.140625" style="26" customWidth="1"/>
    <col min="6917" max="6917" width="36.28515625" style="26" customWidth="1"/>
    <col min="6918" max="6918" width="39.7109375" style="26" customWidth="1"/>
    <col min="6919" max="6919" width="37.7109375" style="26" bestFit="1" customWidth="1"/>
    <col min="6920" max="6920" width="55.5703125" style="26" bestFit="1" customWidth="1"/>
    <col min="6921" max="7169" width="9.140625" style="26"/>
    <col min="7170" max="7170" width="104.42578125" style="26" customWidth="1"/>
    <col min="7171" max="7171" width="52.5703125" style="26" customWidth="1"/>
    <col min="7172" max="7172" width="37.140625" style="26" customWidth="1"/>
    <col min="7173" max="7173" width="36.28515625" style="26" customWidth="1"/>
    <col min="7174" max="7174" width="39.7109375" style="26" customWidth="1"/>
    <col min="7175" max="7175" width="37.7109375" style="26" bestFit="1" customWidth="1"/>
    <col min="7176" max="7176" width="55.5703125" style="26" bestFit="1" customWidth="1"/>
    <col min="7177" max="7425" width="9.140625" style="26"/>
    <col min="7426" max="7426" width="104.42578125" style="26" customWidth="1"/>
    <col min="7427" max="7427" width="52.5703125" style="26" customWidth="1"/>
    <col min="7428" max="7428" width="37.140625" style="26" customWidth="1"/>
    <col min="7429" max="7429" width="36.28515625" style="26" customWidth="1"/>
    <col min="7430" max="7430" width="39.7109375" style="26" customWidth="1"/>
    <col min="7431" max="7431" width="37.7109375" style="26" bestFit="1" customWidth="1"/>
    <col min="7432" max="7432" width="55.5703125" style="26" bestFit="1" customWidth="1"/>
    <col min="7433" max="7681" width="9.140625" style="26"/>
    <col min="7682" max="7682" width="104.42578125" style="26" customWidth="1"/>
    <col min="7683" max="7683" width="52.5703125" style="26" customWidth="1"/>
    <col min="7684" max="7684" width="37.140625" style="26" customWidth="1"/>
    <col min="7685" max="7685" width="36.28515625" style="26" customWidth="1"/>
    <col min="7686" max="7686" width="39.7109375" style="26" customWidth="1"/>
    <col min="7687" max="7687" width="37.7109375" style="26" bestFit="1" customWidth="1"/>
    <col min="7688" max="7688" width="55.5703125" style="26" bestFit="1" customWidth="1"/>
    <col min="7689" max="7937" width="9.140625" style="26"/>
    <col min="7938" max="7938" width="104.42578125" style="26" customWidth="1"/>
    <col min="7939" max="7939" width="52.5703125" style="26" customWidth="1"/>
    <col min="7940" max="7940" width="37.140625" style="26" customWidth="1"/>
    <col min="7941" max="7941" width="36.28515625" style="26" customWidth="1"/>
    <col min="7942" max="7942" width="39.7109375" style="26" customWidth="1"/>
    <col min="7943" max="7943" width="37.7109375" style="26" bestFit="1" customWidth="1"/>
    <col min="7944" max="7944" width="55.5703125" style="26" bestFit="1" customWidth="1"/>
    <col min="7945" max="8193" width="9.140625" style="26"/>
    <col min="8194" max="8194" width="104.42578125" style="26" customWidth="1"/>
    <col min="8195" max="8195" width="52.5703125" style="26" customWidth="1"/>
    <col min="8196" max="8196" width="37.140625" style="26" customWidth="1"/>
    <col min="8197" max="8197" width="36.28515625" style="26" customWidth="1"/>
    <col min="8198" max="8198" width="39.7109375" style="26" customWidth="1"/>
    <col min="8199" max="8199" width="37.7109375" style="26" bestFit="1" customWidth="1"/>
    <col min="8200" max="8200" width="55.5703125" style="26" bestFit="1" customWidth="1"/>
    <col min="8201" max="8449" width="9.140625" style="26"/>
    <col min="8450" max="8450" width="104.42578125" style="26" customWidth="1"/>
    <col min="8451" max="8451" width="52.5703125" style="26" customWidth="1"/>
    <col min="8452" max="8452" width="37.140625" style="26" customWidth="1"/>
    <col min="8453" max="8453" width="36.28515625" style="26" customWidth="1"/>
    <col min="8454" max="8454" width="39.7109375" style="26" customWidth="1"/>
    <col min="8455" max="8455" width="37.7109375" style="26" bestFit="1" customWidth="1"/>
    <col min="8456" max="8456" width="55.5703125" style="26" bestFit="1" customWidth="1"/>
    <col min="8457" max="8705" width="9.140625" style="26"/>
    <col min="8706" max="8706" width="104.42578125" style="26" customWidth="1"/>
    <col min="8707" max="8707" width="52.5703125" style="26" customWidth="1"/>
    <col min="8708" max="8708" width="37.140625" style="26" customWidth="1"/>
    <col min="8709" max="8709" width="36.28515625" style="26" customWidth="1"/>
    <col min="8710" max="8710" width="39.7109375" style="26" customWidth="1"/>
    <col min="8711" max="8711" width="37.7109375" style="26" bestFit="1" customWidth="1"/>
    <col min="8712" max="8712" width="55.5703125" style="26" bestFit="1" customWidth="1"/>
    <col min="8713" max="8961" width="9.140625" style="26"/>
    <col min="8962" max="8962" width="104.42578125" style="26" customWidth="1"/>
    <col min="8963" max="8963" width="52.5703125" style="26" customWidth="1"/>
    <col min="8964" max="8964" width="37.140625" style="26" customWidth="1"/>
    <col min="8965" max="8965" width="36.28515625" style="26" customWidth="1"/>
    <col min="8966" max="8966" width="39.7109375" style="26" customWidth="1"/>
    <col min="8967" max="8967" width="37.7109375" style="26" bestFit="1" customWidth="1"/>
    <col min="8968" max="8968" width="55.5703125" style="26" bestFit="1" customWidth="1"/>
    <col min="8969" max="9217" width="9.140625" style="26"/>
    <col min="9218" max="9218" width="104.42578125" style="26" customWidth="1"/>
    <col min="9219" max="9219" width="52.5703125" style="26" customWidth="1"/>
    <col min="9220" max="9220" width="37.140625" style="26" customWidth="1"/>
    <col min="9221" max="9221" width="36.28515625" style="26" customWidth="1"/>
    <col min="9222" max="9222" width="39.7109375" style="26" customWidth="1"/>
    <col min="9223" max="9223" width="37.7109375" style="26" bestFit="1" customWidth="1"/>
    <col min="9224" max="9224" width="55.5703125" style="26" bestFit="1" customWidth="1"/>
    <col min="9225" max="9473" width="9.140625" style="26"/>
    <col min="9474" max="9474" width="104.42578125" style="26" customWidth="1"/>
    <col min="9475" max="9475" width="52.5703125" style="26" customWidth="1"/>
    <col min="9476" max="9476" width="37.140625" style="26" customWidth="1"/>
    <col min="9477" max="9477" width="36.28515625" style="26" customWidth="1"/>
    <col min="9478" max="9478" width="39.7109375" style="26" customWidth="1"/>
    <col min="9479" max="9479" width="37.7109375" style="26" bestFit="1" customWidth="1"/>
    <col min="9480" max="9480" width="55.5703125" style="26" bestFit="1" customWidth="1"/>
    <col min="9481" max="9729" width="9.140625" style="26"/>
    <col min="9730" max="9730" width="104.42578125" style="26" customWidth="1"/>
    <col min="9731" max="9731" width="52.5703125" style="26" customWidth="1"/>
    <col min="9732" max="9732" width="37.140625" style="26" customWidth="1"/>
    <col min="9733" max="9733" width="36.28515625" style="26" customWidth="1"/>
    <col min="9734" max="9734" width="39.7109375" style="26" customWidth="1"/>
    <col min="9735" max="9735" width="37.7109375" style="26" bestFit="1" customWidth="1"/>
    <col min="9736" max="9736" width="55.5703125" style="26" bestFit="1" customWidth="1"/>
    <col min="9737" max="9985" width="9.140625" style="26"/>
    <col min="9986" max="9986" width="104.42578125" style="26" customWidth="1"/>
    <col min="9987" max="9987" width="52.5703125" style="26" customWidth="1"/>
    <col min="9988" max="9988" width="37.140625" style="26" customWidth="1"/>
    <col min="9989" max="9989" width="36.28515625" style="26" customWidth="1"/>
    <col min="9990" max="9990" width="39.7109375" style="26" customWidth="1"/>
    <col min="9991" max="9991" width="37.7109375" style="26" bestFit="1" customWidth="1"/>
    <col min="9992" max="9992" width="55.5703125" style="26" bestFit="1" customWidth="1"/>
    <col min="9993" max="10241" width="9.140625" style="26"/>
    <col min="10242" max="10242" width="104.42578125" style="26" customWidth="1"/>
    <col min="10243" max="10243" width="52.5703125" style="26" customWidth="1"/>
    <col min="10244" max="10244" width="37.140625" style="26" customWidth="1"/>
    <col min="10245" max="10245" width="36.28515625" style="26" customWidth="1"/>
    <col min="10246" max="10246" width="39.7109375" style="26" customWidth="1"/>
    <col min="10247" max="10247" width="37.7109375" style="26" bestFit="1" customWidth="1"/>
    <col min="10248" max="10248" width="55.5703125" style="26" bestFit="1" customWidth="1"/>
    <col min="10249" max="10497" width="9.140625" style="26"/>
    <col min="10498" max="10498" width="104.42578125" style="26" customWidth="1"/>
    <col min="10499" max="10499" width="52.5703125" style="26" customWidth="1"/>
    <col min="10500" max="10500" width="37.140625" style="26" customWidth="1"/>
    <col min="10501" max="10501" width="36.28515625" style="26" customWidth="1"/>
    <col min="10502" max="10502" width="39.7109375" style="26" customWidth="1"/>
    <col min="10503" max="10503" width="37.7109375" style="26" bestFit="1" customWidth="1"/>
    <col min="10504" max="10504" width="55.5703125" style="26" bestFit="1" customWidth="1"/>
    <col min="10505" max="10753" width="9.140625" style="26"/>
    <col min="10754" max="10754" width="104.42578125" style="26" customWidth="1"/>
    <col min="10755" max="10755" width="52.5703125" style="26" customWidth="1"/>
    <col min="10756" max="10756" width="37.140625" style="26" customWidth="1"/>
    <col min="10757" max="10757" width="36.28515625" style="26" customWidth="1"/>
    <col min="10758" max="10758" width="39.7109375" style="26" customWidth="1"/>
    <col min="10759" max="10759" width="37.7109375" style="26" bestFit="1" customWidth="1"/>
    <col min="10760" max="10760" width="55.5703125" style="26" bestFit="1" customWidth="1"/>
    <col min="10761" max="11009" width="9.140625" style="26"/>
    <col min="11010" max="11010" width="104.42578125" style="26" customWidth="1"/>
    <col min="11011" max="11011" width="52.5703125" style="26" customWidth="1"/>
    <col min="11012" max="11012" width="37.140625" style="26" customWidth="1"/>
    <col min="11013" max="11013" width="36.28515625" style="26" customWidth="1"/>
    <col min="11014" max="11014" width="39.7109375" style="26" customWidth="1"/>
    <col min="11015" max="11015" width="37.7109375" style="26" bestFit="1" customWidth="1"/>
    <col min="11016" max="11016" width="55.5703125" style="26" bestFit="1" customWidth="1"/>
    <col min="11017" max="11265" width="9.140625" style="26"/>
    <col min="11266" max="11266" width="104.42578125" style="26" customWidth="1"/>
    <col min="11267" max="11267" width="52.5703125" style="26" customWidth="1"/>
    <col min="11268" max="11268" width="37.140625" style="26" customWidth="1"/>
    <col min="11269" max="11269" width="36.28515625" style="26" customWidth="1"/>
    <col min="11270" max="11270" width="39.7109375" style="26" customWidth="1"/>
    <col min="11271" max="11271" width="37.7109375" style="26" bestFit="1" customWidth="1"/>
    <col min="11272" max="11272" width="55.5703125" style="26" bestFit="1" customWidth="1"/>
    <col min="11273" max="11521" width="9.140625" style="26"/>
    <col min="11522" max="11522" width="104.42578125" style="26" customWidth="1"/>
    <col min="11523" max="11523" width="52.5703125" style="26" customWidth="1"/>
    <col min="11524" max="11524" width="37.140625" style="26" customWidth="1"/>
    <col min="11525" max="11525" width="36.28515625" style="26" customWidth="1"/>
    <col min="11526" max="11526" width="39.7109375" style="26" customWidth="1"/>
    <col min="11527" max="11527" width="37.7109375" style="26" bestFit="1" customWidth="1"/>
    <col min="11528" max="11528" width="55.5703125" style="26" bestFit="1" customWidth="1"/>
    <col min="11529" max="11777" width="9.140625" style="26"/>
    <col min="11778" max="11778" width="104.42578125" style="26" customWidth="1"/>
    <col min="11779" max="11779" width="52.5703125" style="26" customWidth="1"/>
    <col min="11780" max="11780" width="37.140625" style="26" customWidth="1"/>
    <col min="11781" max="11781" width="36.28515625" style="26" customWidth="1"/>
    <col min="11782" max="11782" width="39.7109375" style="26" customWidth="1"/>
    <col min="11783" max="11783" width="37.7109375" style="26" bestFit="1" customWidth="1"/>
    <col min="11784" max="11784" width="55.5703125" style="26" bestFit="1" customWidth="1"/>
    <col min="11785" max="12033" width="9.140625" style="26"/>
    <col min="12034" max="12034" width="104.42578125" style="26" customWidth="1"/>
    <col min="12035" max="12035" width="52.5703125" style="26" customWidth="1"/>
    <col min="12036" max="12036" width="37.140625" style="26" customWidth="1"/>
    <col min="12037" max="12037" width="36.28515625" style="26" customWidth="1"/>
    <col min="12038" max="12038" width="39.7109375" style="26" customWidth="1"/>
    <col min="12039" max="12039" width="37.7109375" style="26" bestFit="1" customWidth="1"/>
    <col min="12040" max="12040" width="55.5703125" style="26" bestFit="1" customWidth="1"/>
    <col min="12041" max="12289" width="9.140625" style="26"/>
    <col min="12290" max="12290" width="104.42578125" style="26" customWidth="1"/>
    <col min="12291" max="12291" width="52.5703125" style="26" customWidth="1"/>
    <col min="12292" max="12292" width="37.140625" style="26" customWidth="1"/>
    <col min="12293" max="12293" width="36.28515625" style="26" customWidth="1"/>
    <col min="12294" max="12294" width="39.7109375" style="26" customWidth="1"/>
    <col min="12295" max="12295" width="37.7109375" style="26" bestFit="1" customWidth="1"/>
    <col min="12296" max="12296" width="55.5703125" style="26" bestFit="1" customWidth="1"/>
    <col min="12297" max="12545" width="9.140625" style="26"/>
    <col min="12546" max="12546" width="104.42578125" style="26" customWidth="1"/>
    <col min="12547" max="12547" width="52.5703125" style="26" customWidth="1"/>
    <col min="12548" max="12548" width="37.140625" style="26" customWidth="1"/>
    <col min="12549" max="12549" width="36.28515625" style="26" customWidth="1"/>
    <col min="12550" max="12550" width="39.7109375" style="26" customWidth="1"/>
    <col min="12551" max="12551" width="37.7109375" style="26" bestFit="1" customWidth="1"/>
    <col min="12552" max="12552" width="55.5703125" style="26" bestFit="1" customWidth="1"/>
    <col min="12553" max="12801" width="9.140625" style="26"/>
    <col min="12802" max="12802" width="104.42578125" style="26" customWidth="1"/>
    <col min="12803" max="12803" width="52.5703125" style="26" customWidth="1"/>
    <col min="12804" max="12804" width="37.140625" style="26" customWidth="1"/>
    <col min="12805" max="12805" width="36.28515625" style="26" customWidth="1"/>
    <col min="12806" max="12806" width="39.7109375" style="26" customWidth="1"/>
    <col min="12807" max="12807" width="37.7109375" style="26" bestFit="1" customWidth="1"/>
    <col min="12808" max="12808" width="55.5703125" style="26" bestFit="1" customWidth="1"/>
    <col min="12809" max="13057" width="9.140625" style="26"/>
    <col min="13058" max="13058" width="104.42578125" style="26" customWidth="1"/>
    <col min="13059" max="13059" width="52.5703125" style="26" customWidth="1"/>
    <col min="13060" max="13060" width="37.140625" style="26" customWidth="1"/>
    <col min="13061" max="13061" width="36.28515625" style="26" customWidth="1"/>
    <col min="13062" max="13062" width="39.7109375" style="26" customWidth="1"/>
    <col min="13063" max="13063" width="37.7109375" style="26" bestFit="1" customWidth="1"/>
    <col min="13064" max="13064" width="55.5703125" style="26" bestFit="1" customWidth="1"/>
    <col min="13065" max="13313" width="9.140625" style="26"/>
    <col min="13314" max="13314" width="104.42578125" style="26" customWidth="1"/>
    <col min="13315" max="13315" width="52.5703125" style="26" customWidth="1"/>
    <col min="13316" max="13316" width="37.140625" style="26" customWidth="1"/>
    <col min="13317" max="13317" width="36.28515625" style="26" customWidth="1"/>
    <col min="13318" max="13318" width="39.7109375" style="26" customWidth="1"/>
    <col min="13319" max="13319" width="37.7109375" style="26" bestFit="1" customWidth="1"/>
    <col min="13320" max="13320" width="55.5703125" style="26" bestFit="1" customWidth="1"/>
    <col min="13321" max="13569" width="9.140625" style="26"/>
    <col min="13570" max="13570" width="104.42578125" style="26" customWidth="1"/>
    <col min="13571" max="13571" width="52.5703125" style="26" customWidth="1"/>
    <col min="13572" max="13572" width="37.140625" style="26" customWidth="1"/>
    <col min="13573" max="13573" width="36.28515625" style="26" customWidth="1"/>
    <col min="13574" max="13574" width="39.7109375" style="26" customWidth="1"/>
    <col min="13575" max="13575" width="37.7109375" style="26" bestFit="1" customWidth="1"/>
    <col min="13576" max="13576" width="55.5703125" style="26" bestFit="1" customWidth="1"/>
    <col min="13577" max="13825" width="9.140625" style="26"/>
    <col min="13826" max="13826" width="104.42578125" style="26" customWidth="1"/>
    <col min="13827" max="13827" width="52.5703125" style="26" customWidth="1"/>
    <col min="13828" max="13828" width="37.140625" style="26" customWidth="1"/>
    <col min="13829" max="13829" width="36.28515625" style="26" customWidth="1"/>
    <col min="13830" max="13830" width="39.7109375" style="26" customWidth="1"/>
    <col min="13831" max="13831" width="37.7109375" style="26" bestFit="1" customWidth="1"/>
    <col min="13832" max="13832" width="55.5703125" style="26" bestFit="1" customWidth="1"/>
    <col min="13833" max="14081" width="9.140625" style="26"/>
    <col min="14082" max="14082" width="104.42578125" style="26" customWidth="1"/>
    <col min="14083" max="14083" width="52.5703125" style="26" customWidth="1"/>
    <col min="14084" max="14084" width="37.140625" style="26" customWidth="1"/>
    <col min="14085" max="14085" width="36.28515625" style="26" customWidth="1"/>
    <col min="14086" max="14086" width="39.7109375" style="26" customWidth="1"/>
    <col min="14087" max="14087" width="37.7109375" style="26" bestFit="1" customWidth="1"/>
    <col min="14088" max="14088" width="55.5703125" style="26" bestFit="1" customWidth="1"/>
    <col min="14089" max="14337" width="9.140625" style="26"/>
    <col min="14338" max="14338" width="104.42578125" style="26" customWidth="1"/>
    <col min="14339" max="14339" width="52.5703125" style="26" customWidth="1"/>
    <col min="14340" max="14340" width="37.140625" style="26" customWidth="1"/>
    <col min="14341" max="14341" width="36.28515625" style="26" customWidth="1"/>
    <col min="14342" max="14342" width="39.7109375" style="26" customWidth="1"/>
    <col min="14343" max="14343" width="37.7109375" style="26" bestFit="1" customWidth="1"/>
    <col min="14344" max="14344" width="55.5703125" style="26" bestFit="1" customWidth="1"/>
    <col min="14345" max="14593" width="9.140625" style="26"/>
    <col min="14594" max="14594" width="104.42578125" style="26" customWidth="1"/>
    <col min="14595" max="14595" width="52.5703125" style="26" customWidth="1"/>
    <col min="14596" max="14596" width="37.140625" style="26" customWidth="1"/>
    <col min="14597" max="14597" width="36.28515625" style="26" customWidth="1"/>
    <col min="14598" max="14598" width="39.7109375" style="26" customWidth="1"/>
    <col min="14599" max="14599" width="37.7109375" style="26" bestFit="1" customWidth="1"/>
    <col min="14600" max="14600" width="55.5703125" style="26" bestFit="1" customWidth="1"/>
    <col min="14601" max="14849" width="9.140625" style="26"/>
    <col min="14850" max="14850" width="104.42578125" style="26" customWidth="1"/>
    <col min="14851" max="14851" width="52.5703125" style="26" customWidth="1"/>
    <col min="14852" max="14852" width="37.140625" style="26" customWidth="1"/>
    <col min="14853" max="14853" width="36.28515625" style="26" customWidth="1"/>
    <col min="14854" max="14854" width="39.7109375" style="26" customWidth="1"/>
    <col min="14855" max="14855" width="37.7109375" style="26" bestFit="1" customWidth="1"/>
    <col min="14856" max="14856" width="55.5703125" style="26" bestFit="1" customWidth="1"/>
    <col min="14857" max="15105" width="9.140625" style="26"/>
    <col min="15106" max="15106" width="104.42578125" style="26" customWidth="1"/>
    <col min="15107" max="15107" width="52.5703125" style="26" customWidth="1"/>
    <col min="15108" max="15108" width="37.140625" style="26" customWidth="1"/>
    <col min="15109" max="15109" width="36.28515625" style="26" customWidth="1"/>
    <col min="15110" max="15110" width="39.7109375" style="26" customWidth="1"/>
    <col min="15111" max="15111" width="37.7109375" style="26" bestFit="1" customWidth="1"/>
    <col min="15112" max="15112" width="55.5703125" style="26" bestFit="1" customWidth="1"/>
    <col min="15113" max="15361" width="9.140625" style="26"/>
    <col min="15362" max="15362" width="104.42578125" style="26" customWidth="1"/>
    <col min="15363" max="15363" width="52.5703125" style="26" customWidth="1"/>
    <col min="15364" max="15364" width="37.140625" style="26" customWidth="1"/>
    <col min="15365" max="15365" width="36.28515625" style="26" customWidth="1"/>
    <col min="15366" max="15366" width="39.7109375" style="26" customWidth="1"/>
    <col min="15367" max="15367" width="37.7109375" style="26" bestFit="1" customWidth="1"/>
    <col min="15368" max="15368" width="55.5703125" style="26" bestFit="1" customWidth="1"/>
    <col min="15369" max="15617" width="9.140625" style="26"/>
    <col min="15618" max="15618" width="104.42578125" style="26" customWidth="1"/>
    <col min="15619" max="15619" width="52.5703125" style="26" customWidth="1"/>
    <col min="15620" max="15620" width="37.140625" style="26" customWidth="1"/>
    <col min="15621" max="15621" width="36.28515625" style="26" customWidth="1"/>
    <col min="15622" max="15622" width="39.7109375" style="26" customWidth="1"/>
    <col min="15623" max="15623" width="37.7109375" style="26" bestFit="1" customWidth="1"/>
    <col min="15624" max="15624" width="55.5703125" style="26" bestFit="1" customWidth="1"/>
    <col min="15625" max="15873" width="9.140625" style="26"/>
    <col min="15874" max="15874" width="104.42578125" style="26" customWidth="1"/>
    <col min="15875" max="15875" width="52.5703125" style="26" customWidth="1"/>
    <col min="15876" max="15876" width="37.140625" style="26" customWidth="1"/>
    <col min="15877" max="15877" width="36.28515625" style="26" customWidth="1"/>
    <col min="15878" max="15878" width="39.7109375" style="26" customWidth="1"/>
    <col min="15879" max="15879" width="37.7109375" style="26" bestFit="1" customWidth="1"/>
    <col min="15880" max="15880" width="55.5703125" style="26" bestFit="1" customWidth="1"/>
    <col min="15881" max="16129" width="9.140625" style="26"/>
    <col min="16130" max="16130" width="104.42578125" style="26" customWidth="1"/>
    <col min="16131" max="16131" width="52.5703125" style="26" customWidth="1"/>
    <col min="16132" max="16132" width="37.140625" style="26" customWidth="1"/>
    <col min="16133" max="16133" width="36.28515625" style="26" customWidth="1"/>
    <col min="16134" max="16134" width="39.7109375" style="26" customWidth="1"/>
    <col min="16135" max="16135" width="37.7109375" style="26" bestFit="1" customWidth="1"/>
    <col min="16136" max="16136" width="55.5703125" style="26" bestFit="1" customWidth="1"/>
    <col min="16137" max="16384" width="9.140625" style="26"/>
  </cols>
  <sheetData>
    <row r="1" spans="1:16" ht="25.5" x14ac:dyDescent="0.35">
      <c r="B1" s="145" t="s">
        <v>91</v>
      </c>
      <c r="C1" s="146"/>
      <c r="D1" s="146"/>
      <c r="E1" s="146"/>
      <c r="F1" s="146"/>
    </row>
    <row r="2" spans="1:16" ht="23.25" x14ac:dyDescent="0.3">
      <c r="B2" s="147" t="s">
        <v>142</v>
      </c>
      <c r="C2" s="148"/>
      <c r="D2" s="148"/>
      <c r="E2" s="148"/>
      <c r="F2" s="146"/>
    </row>
    <row r="3" spans="1:16" ht="24" thickBot="1" x14ac:dyDescent="0.4">
      <c r="A3" s="149"/>
      <c r="B3" s="149" t="s">
        <v>143</v>
      </c>
      <c r="C3" s="149"/>
      <c r="D3" s="149"/>
      <c r="E3" s="149"/>
      <c r="F3" s="149"/>
      <c r="G3" s="149"/>
      <c r="H3" s="149"/>
    </row>
    <row r="4" spans="1:16" ht="0.75" customHeight="1" thickBot="1" x14ac:dyDescent="0.4">
      <c r="A4" s="149"/>
      <c r="B4" s="150"/>
      <c r="C4" s="151"/>
      <c r="D4" s="152"/>
      <c r="E4" s="153"/>
      <c r="F4" s="154"/>
      <c r="G4" s="155"/>
      <c r="H4" s="156"/>
      <c r="I4" s="37"/>
      <c r="J4" s="37"/>
      <c r="K4" s="37"/>
      <c r="L4" s="37"/>
      <c r="M4" s="37"/>
      <c r="N4" s="37"/>
      <c r="O4" s="37"/>
      <c r="P4" s="37"/>
    </row>
    <row r="5" spans="1:16" ht="24" thickBot="1" x14ac:dyDescent="0.4">
      <c r="A5" s="149"/>
      <c r="B5" s="455" t="s">
        <v>33</v>
      </c>
      <c r="C5" s="456"/>
      <c r="D5" s="457"/>
      <c r="E5" s="157"/>
      <c r="F5" s="158"/>
      <c r="G5" s="158"/>
      <c r="H5" s="158"/>
      <c r="I5" s="37"/>
      <c r="J5" s="37"/>
      <c r="K5" s="37"/>
      <c r="L5" s="37"/>
      <c r="M5" s="37"/>
      <c r="N5" s="37"/>
      <c r="O5" s="37"/>
      <c r="P5" s="37"/>
    </row>
    <row r="6" spans="1:16" ht="30.75" customHeight="1" x14ac:dyDescent="0.35">
      <c r="A6" s="149"/>
      <c r="B6" s="458"/>
      <c r="C6" s="459"/>
      <c r="D6" s="460"/>
      <c r="E6" s="159"/>
      <c r="F6" s="160" t="s">
        <v>93</v>
      </c>
      <c r="G6" s="161"/>
      <c r="H6" s="162"/>
      <c r="I6" s="43"/>
      <c r="J6" s="37"/>
      <c r="K6" s="37"/>
      <c r="L6" s="37"/>
      <c r="M6" s="37"/>
      <c r="N6" s="37"/>
      <c r="O6" s="37"/>
      <c r="P6" s="37"/>
    </row>
    <row r="7" spans="1:16" ht="36.75" customHeight="1" x14ac:dyDescent="0.35">
      <c r="A7" s="149"/>
      <c r="B7" s="163" t="s">
        <v>144</v>
      </c>
      <c r="C7" s="461"/>
      <c r="D7" s="462"/>
      <c r="E7" s="164"/>
      <c r="F7" s="165" t="s">
        <v>145</v>
      </c>
      <c r="G7" s="166"/>
      <c r="H7" s="167">
        <v>4573</v>
      </c>
      <c r="I7" s="43"/>
      <c r="J7" s="37"/>
      <c r="K7" s="37"/>
      <c r="L7" s="37"/>
      <c r="M7" s="37"/>
      <c r="N7" s="37"/>
      <c r="O7" s="37"/>
      <c r="P7" s="37"/>
    </row>
    <row r="8" spans="1:16" ht="39" customHeight="1" thickBot="1" x14ac:dyDescent="0.4">
      <c r="A8" s="149"/>
      <c r="B8" s="163" t="s">
        <v>209</v>
      </c>
      <c r="C8" s="463"/>
      <c r="D8" s="464"/>
      <c r="E8" s="168"/>
      <c r="F8" s="169" t="s">
        <v>146</v>
      </c>
      <c r="G8" s="166"/>
      <c r="H8" s="170">
        <v>439</v>
      </c>
      <c r="I8" s="171"/>
      <c r="J8" s="171"/>
      <c r="K8" s="171"/>
      <c r="L8" s="37"/>
      <c r="M8" s="37"/>
      <c r="N8" s="37"/>
      <c r="O8" s="37"/>
      <c r="P8" s="37"/>
    </row>
    <row r="9" spans="1:16" ht="10.9" customHeight="1" thickBot="1" x14ac:dyDescent="0.4">
      <c r="A9" s="149"/>
      <c r="B9" s="172"/>
      <c r="C9" s="173"/>
      <c r="D9" s="174"/>
      <c r="E9" s="153"/>
      <c r="F9" s="154"/>
      <c r="G9" s="155"/>
      <c r="H9" s="156"/>
      <c r="I9" s="37"/>
      <c r="J9" s="37"/>
      <c r="K9" s="37"/>
      <c r="L9" s="37"/>
      <c r="M9" s="37"/>
      <c r="N9" s="37"/>
      <c r="O9" s="37"/>
      <c r="P9" s="37"/>
    </row>
    <row r="10" spans="1:16" ht="40.9" customHeight="1" thickBot="1" x14ac:dyDescent="0.4">
      <c r="A10" s="149"/>
      <c r="B10" s="175" t="s">
        <v>147</v>
      </c>
      <c r="C10" s="176"/>
      <c r="D10" s="177"/>
      <c r="E10" s="177"/>
      <c r="F10" s="177"/>
      <c r="G10" s="177"/>
      <c r="H10" s="178"/>
      <c r="I10" s="37"/>
      <c r="J10" s="37"/>
      <c r="K10" s="37"/>
      <c r="L10" s="37"/>
      <c r="M10" s="37"/>
      <c r="N10" s="37"/>
      <c r="O10" s="37"/>
      <c r="P10" s="37"/>
    </row>
    <row r="11" spans="1:16" ht="40.9" customHeight="1" x14ac:dyDescent="0.35">
      <c r="A11" s="149"/>
      <c r="B11" s="175"/>
      <c r="C11" s="176"/>
      <c r="D11" s="177"/>
      <c r="E11" s="177"/>
      <c r="F11" s="465" t="s">
        <v>100</v>
      </c>
      <c r="G11" s="466"/>
      <c r="H11" s="178"/>
      <c r="I11" s="37"/>
      <c r="J11" s="37"/>
      <c r="K11" s="37"/>
      <c r="L11" s="37"/>
      <c r="M11" s="37"/>
      <c r="N11" s="37"/>
      <c r="O11" s="37"/>
      <c r="P11" s="37"/>
    </row>
    <row r="12" spans="1:16" s="60" customFormat="1" ht="45" x14ac:dyDescent="0.35">
      <c r="A12" s="179"/>
      <c r="B12" s="180"/>
      <c r="C12" s="181" t="s">
        <v>148</v>
      </c>
      <c r="D12" s="182" t="s">
        <v>21</v>
      </c>
      <c r="E12" s="183" t="s">
        <v>102</v>
      </c>
      <c r="F12" s="184" t="s">
        <v>103</v>
      </c>
      <c r="G12" s="184" t="s">
        <v>104</v>
      </c>
      <c r="H12" s="185"/>
      <c r="I12" s="67"/>
      <c r="J12" s="67"/>
      <c r="K12" s="67"/>
      <c r="L12" s="67"/>
      <c r="M12" s="67"/>
      <c r="N12" s="67"/>
      <c r="O12" s="67"/>
      <c r="P12" s="67"/>
    </row>
    <row r="13" spans="1:16" ht="46.5" thickBot="1" x14ac:dyDescent="0.4">
      <c r="A13" s="149"/>
      <c r="B13" s="186" t="s">
        <v>105</v>
      </c>
      <c r="C13" s="187">
        <v>4573</v>
      </c>
      <c r="D13" s="188">
        <v>2183</v>
      </c>
      <c r="E13" s="189">
        <v>2164</v>
      </c>
      <c r="F13" s="190">
        <v>0</v>
      </c>
      <c r="G13" s="191">
        <v>19</v>
      </c>
      <c r="H13" s="192" t="s">
        <v>149</v>
      </c>
      <c r="I13" s="43"/>
      <c r="J13" s="37"/>
      <c r="K13" s="37"/>
      <c r="L13" s="37"/>
      <c r="M13" s="37"/>
      <c r="N13" s="37"/>
      <c r="O13" s="37"/>
      <c r="P13" s="37"/>
    </row>
    <row r="14" spans="1:16" ht="39" customHeight="1" thickTop="1" thickBot="1" x14ac:dyDescent="0.4">
      <c r="A14" s="149"/>
      <c r="B14" s="193" t="s">
        <v>35</v>
      </c>
      <c r="C14" s="194">
        <v>49</v>
      </c>
      <c r="D14" s="194">
        <v>6</v>
      </c>
      <c r="E14" s="194">
        <v>6</v>
      </c>
      <c r="F14" s="195" t="s">
        <v>36</v>
      </c>
      <c r="G14" s="194"/>
      <c r="H14" s="196">
        <f>SUM(D14-(E14+G14))</f>
        <v>0</v>
      </c>
      <c r="I14" s="37"/>
      <c r="J14" s="37"/>
      <c r="K14" s="37"/>
      <c r="L14" s="37"/>
      <c r="M14" s="37"/>
      <c r="N14" s="37"/>
      <c r="O14" s="37"/>
      <c r="P14" s="37"/>
    </row>
    <row r="15" spans="1:16" ht="33.75" customHeight="1" thickTop="1" thickBot="1" x14ac:dyDescent="0.4">
      <c r="A15" s="149"/>
      <c r="B15" s="197" t="s">
        <v>37</v>
      </c>
      <c r="C15" s="198" t="s">
        <v>36</v>
      </c>
      <c r="D15" s="194"/>
      <c r="E15" s="194"/>
      <c r="F15" s="198" t="s">
        <v>36</v>
      </c>
      <c r="G15" s="194"/>
      <c r="H15" s="196">
        <f>SUM(D15-(E15+G15))</f>
        <v>0</v>
      </c>
      <c r="I15" s="37"/>
      <c r="J15" s="37"/>
      <c r="K15" s="37"/>
      <c r="L15" s="37"/>
      <c r="M15" s="37"/>
      <c r="N15" s="37"/>
      <c r="O15" s="37"/>
      <c r="P15" s="37"/>
    </row>
    <row r="16" spans="1:16" ht="48" thickTop="1" thickBot="1" x14ac:dyDescent="0.4">
      <c r="A16" s="149"/>
      <c r="B16" s="197" t="s">
        <v>150</v>
      </c>
      <c r="C16" s="194"/>
      <c r="D16" s="194"/>
      <c r="E16" s="194"/>
      <c r="F16" s="194"/>
      <c r="G16" s="194"/>
      <c r="H16" s="196">
        <f>SUM(D16-(F16+E16+G16))</f>
        <v>0</v>
      </c>
      <c r="I16" s="37"/>
      <c r="J16" s="37"/>
      <c r="K16" s="37"/>
      <c r="L16" s="37"/>
      <c r="M16" s="37"/>
      <c r="N16" s="37"/>
      <c r="O16" s="37"/>
      <c r="P16" s="37"/>
    </row>
    <row r="17" spans="1:17" ht="48" thickTop="1" thickBot="1" x14ac:dyDescent="0.4">
      <c r="A17" s="149"/>
      <c r="B17" s="199" t="s">
        <v>38</v>
      </c>
      <c r="C17" s="200"/>
      <c r="D17" s="200"/>
      <c r="E17" s="200"/>
      <c r="F17" s="201" t="s">
        <v>36</v>
      </c>
      <c r="G17" s="200"/>
      <c r="H17" s="202">
        <f>SUM(D17-(E17+G17))</f>
        <v>0</v>
      </c>
      <c r="I17" s="37"/>
      <c r="J17" s="37"/>
      <c r="K17" s="37"/>
      <c r="L17" s="37"/>
      <c r="M17" s="37"/>
      <c r="N17" s="37"/>
      <c r="O17" s="37"/>
      <c r="P17" s="37"/>
    </row>
    <row r="18" spans="1:17" ht="48" thickTop="1" thickBot="1" x14ac:dyDescent="0.4">
      <c r="A18" s="149"/>
      <c r="B18" s="203" t="s">
        <v>151</v>
      </c>
      <c r="C18" s="204">
        <f>SUM(C13-(C14+C16+C17))</f>
        <v>4524</v>
      </c>
      <c r="D18" s="204">
        <f>SUM(D13-(D14++D15+D16+D17))</f>
        <v>2177</v>
      </c>
      <c r="E18" s="204">
        <f>SUM(E13-(E14++E15+E16+E17))</f>
        <v>2158</v>
      </c>
      <c r="F18" s="204">
        <f>SUM(F13-F16)</f>
        <v>0</v>
      </c>
      <c r="G18" s="204">
        <f>SUM(G13-(G14+G15+G16+G17))</f>
        <v>19</v>
      </c>
      <c r="H18" s="205">
        <f>SUM(D18-(F18+E18+G18))</f>
        <v>0</v>
      </c>
      <c r="I18" s="37"/>
      <c r="J18" s="37"/>
      <c r="K18" s="37"/>
      <c r="L18" s="37"/>
      <c r="M18" s="37"/>
      <c r="N18" s="37"/>
      <c r="O18" s="37"/>
      <c r="P18" s="37"/>
    </row>
    <row r="19" spans="1:17" ht="23.25" x14ac:dyDescent="0.35">
      <c r="A19" s="149"/>
      <c r="B19" s="149"/>
      <c r="C19" s="149"/>
      <c r="D19" s="149"/>
      <c r="E19" s="149"/>
      <c r="F19" s="149"/>
      <c r="G19" s="149"/>
      <c r="H19" s="149"/>
    </row>
    <row r="20" spans="1:17" ht="60" customHeight="1" thickBot="1" x14ac:dyDescent="0.4">
      <c r="A20" s="149"/>
      <c r="B20" s="467" t="s">
        <v>152</v>
      </c>
      <c r="C20" s="468"/>
      <c r="D20" s="469" t="s">
        <v>111</v>
      </c>
      <c r="E20" s="470"/>
      <c r="F20" s="470"/>
      <c r="G20" s="470"/>
      <c r="H20" s="471"/>
      <c r="I20" s="43"/>
      <c r="J20" s="37"/>
      <c r="K20" s="37"/>
      <c r="L20" s="37"/>
      <c r="M20" s="37"/>
      <c r="N20" s="37"/>
      <c r="O20" s="37"/>
    </row>
    <row r="21" spans="1:17" ht="10.5" customHeight="1" thickBot="1" x14ac:dyDescent="0.4">
      <c r="A21" s="149"/>
      <c r="B21" s="172"/>
      <c r="C21" s="173"/>
      <c r="D21" s="490" t="s">
        <v>112</v>
      </c>
      <c r="E21" s="491"/>
      <c r="F21" s="492"/>
      <c r="G21" s="174"/>
      <c r="H21" s="206"/>
      <c r="I21" s="37"/>
      <c r="J21" s="37"/>
      <c r="K21" s="37"/>
      <c r="L21" s="37"/>
      <c r="M21" s="37"/>
      <c r="N21" s="37"/>
      <c r="O21" s="37"/>
      <c r="P21" s="37"/>
    </row>
    <row r="22" spans="1:17" ht="58.5" customHeight="1" thickBot="1" x14ac:dyDescent="0.4">
      <c r="A22" s="149"/>
      <c r="B22" s="494" t="s">
        <v>153</v>
      </c>
      <c r="C22" s="472"/>
      <c r="D22" s="493"/>
      <c r="E22" s="491"/>
      <c r="F22" s="492"/>
      <c r="G22" s="472" t="s">
        <v>154</v>
      </c>
      <c r="H22" s="473"/>
      <c r="I22" s="207"/>
      <c r="J22" s="43"/>
      <c r="K22" s="37"/>
      <c r="L22" s="37"/>
      <c r="M22" s="37"/>
      <c r="N22" s="37"/>
      <c r="O22" s="37"/>
      <c r="P22" s="37"/>
      <c r="Q22" s="37"/>
    </row>
    <row r="23" spans="1:17" ht="41.25" customHeight="1" x14ac:dyDescent="0.35">
      <c r="A23" s="149"/>
      <c r="B23" s="208" t="s">
        <v>115</v>
      </c>
      <c r="C23" s="209">
        <v>2164</v>
      </c>
      <c r="D23" s="474"/>
      <c r="E23" s="475"/>
      <c r="F23" s="476"/>
      <c r="G23" s="210" t="s">
        <v>21</v>
      </c>
      <c r="H23" s="211">
        <v>2183</v>
      </c>
      <c r="I23" s="207"/>
      <c r="J23" s="43"/>
      <c r="K23" s="37"/>
      <c r="L23" s="37"/>
      <c r="M23" s="37"/>
      <c r="N23" s="37"/>
      <c r="O23" s="37"/>
      <c r="P23" s="37"/>
      <c r="Q23" s="37"/>
    </row>
    <row r="24" spans="1:17" ht="49.5" customHeight="1" x14ac:dyDescent="0.35">
      <c r="A24" s="149"/>
      <c r="B24" s="212" t="s">
        <v>117</v>
      </c>
      <c r="C24" s="213">
        <v>0</v>
      </c>
      <c r="D24" s="477"/>
      <c r="E24" s="478"/>
      <c r="F24" s="479"/>
      <c r="G24" s="214" t="s">
        <v>34</v>
      </c>
      <c r="H24" s="215">
        <v>2164</v>
      </c>
      <c r="I24" s="216"/>
      <c r="J24" s="45"/>
    </row>
    <row r="25" spans="1:17" ht="42" customHeight="1" x14ac:dyDescent="0.35">
      <c r="A25" s="149"/>
      <c r="B25" s="212" t="s">
        <v>155</v>
      </c>
      <c r="C25" s="213">
        <v>0</v>
      </c>
      <c r="D25" s="477"/>
      <c r="E25" s="478"/>
      <c r="F25" s="479"/>
      <c r="G25" s="210" t="s">
        <v>119</v>
      </c>
      <c r="H25" s="217">
        <v>19</v>
      </c>
      <c r="I25" s="216"/>
      <c r="J25" s="45"/>
    </row>
    <row r="26" spans="1:17" ht="37.5" customHeight="1" thickBot="1" x14ac:dyDescent="0.4">
      <c r="A26" s="149"/>
      <c r="B26" s="218" t="s">
        <v>120</v>
      </c>
      <c r="C26" s="219">
        <v>2164</v>
      </c>
      <c r="D26" s="480"/>
      <c r="E26" s="481"/>
      <c r="F26" s="482"/>
      <c r="G26" s="210" t="s">
        <v>121</v>
      </c>
      <c r="H26" s="220">
        <f>SUM(H23,-H25, -H24)</f>
        <v>0</v>
      </c>
      <c r="I26" s="216"/>
      <c r="J26" s="45"/>
    </row>
    <row r="27" spans="1:17" ht="36.75" customHeight="1" x14ac:dyDescent="0.35">
      <c r="A27" s="149"/>
      <c r="B27" s="212" t="s">
        <v>4</v>
      </c>
      <c r="C27" s="221">
        <f>SUM(C26 -H24)</f>
        <v>0</v>
      </c>
      <c r="D27" s="222"/>
      <c r="E27" s="223"/>
      <c r="F27" s="224"/>
      <c r="G27" s="225"/>
      <c r="H27" s="226"/>
      <c r="I27" s="227"/>
      <c r="J27" s="45"/>
    </row>
    <row r="28" spans="1:17" ht="24" thickBot="1" x14ac:dyDescent="0.4">
      <c r="A28" s="149"/>
      <c r="B28" s="483" t="s">
        <v>122</v>
      </c>
      <c r="C28" s="484"/>
      <c r="D28" s="485" t="s">
        <v>116</v>
      </c>
      <c r="E28" s="486"/>
      <c r="F28" s="486"/>
      <c r="G28" s="486"/>
      <c r="H28" s="487"/>
      <c r="I28" s="45"/>
      <c r="L28" s="26" t="s">
        <v>123</v>
      </c>
    </row>
    <row r="29" spans="1:17" ht="7.9" customHeight="1" thickBot="1" x14ac:dyDescent="0.4">
      <c r="A29" s="149"/>
      <c r="B29" s="172"/>
      <c r="C29" s="173"/>
      <c r="D29" s="174"/>
      <c r="E29" s="153"/>
      <c r="F29" s="228"/>
      <c r="G29" s="228"/>
      <c r="H29" s="228"/>
      <c r="I29" s="37"/>
      <c r="J29" s="37"/>
      <c r="K29" s="37"/>
      <c r="L29" s="37"/>
      <c r="M29" s="37"/>
      <c r="N29" s="37"/>
      <c r="O29" s="37"/>
      <c r="P29" s="37"/>
    </row>
    <row r="30" spans="1:17" ht="48" customHeight="1" x14ac:dyDescent="0.35">
      <c r="A30" s="149"/>
      <c r="B30" s="488" t="s">
        <v>156</v>
      </c>
      <c r="C30" s="489"/>
      <c r="D30" s="489"/>
      <c r="E30" s="489"/>
      <c r="F30" s="229"/>
      <c r="G30" s="177"/>
      <c r="H30" s="178"/>
      <c r="I30" s="45"/>
    </row>
    <row r="31" spans="1:17" ht="59.25" customHeight="1" x14ac:dyDescent="0.35">
      <c r="A31" s="149"/>
      <c r="B31" s="496" t="s">
        <v>39</v>
      </c>
      <c r="C31" s="497"/>
      <c r="D31" s="498" t="s">
        <v>40</v>
      </c>
      <c r="E31" s="499"/>
      <c r="F31" s="230"/>
      <c r="G31" s="230"/>
      <c r="H31" s="185"/>
      <c r="I31" s="45"/>
    </row>
    <row r="32" spans="1:17" ht="38.25" customHeight="1" thickBot="1" x14ac:dyDescent="0.4">
      <c r="A32" s="149"/>
      <c r="B32" s="231" t="s">
        <v>41</v>
      </c>
      <c r="C32" s="232">
        <v>0</v>
      </c>
      <c r="D32" s="233" t="s">
        <v>42</v>
      </c>
      <c r="E32" s="234">
        <v>1</v>
      </c>
      <c r="F32" s="230"/>
      <c r="G32" s="230"/>
      <c r="H32" s="185"/>
      <c r="I32" s="45"/>
    </row>
    <row r="33" spans="1:10" ht="71.25" customHeight="1" thickBot="1" x14ac:dyDescent="0.4">
      <c r="A33" s="149"/>
      <c r="B33" s="231" t="s">
        <v>43</v>
      </c>
      <c r="C33" s="232">
        <v>0</v>
      </c>
      <c r="D33" s="233" t="s">
        <v>44</v>
      </c>
      <c r="E33" s="234"/>
      <c r="F33" s="500" t="s">
        <v>157</v>
      </c>
      <c r="G33" s="501"/>
      <c r="H33" s="235" t="s">
        <v>158</v>
      </c>
      <c r="I33" s="45"/>
    </row>
    <row r="34" spans="1:10" ht="60" customHeight="1" thickBot="1" x14ac:dyDescent="0.4">
      <c r="A34" s="149"/>
      <c r="B34" s="236" t="s">
        <v>126</v>
      </c>
      <c r="C34" s="237">
        <v>630</v>
      </c>
      <c r="D34" s="238" t="s">
        <v>45</v>
      </c>
      <c r="E34" s="239"/>
      <c r="F34" s="230"/>
      <c r="G34" s="230"/>
      <c r="H34" s="185"/>
      <c r="I34" s="240"/>
      <c r="J34" s="45"/>
    </row>
    <row r="35" spans="1:10" ht="35.25" customHeight="1" thickTop="1" x14ac:dyDescent="0.35">
      <c r="A35" s="149"/>
      <c r="B35" s="241" t="s">
        <v>159</v>
      </c>
      <c r="C35" s="502"/>
      <c r="D35" s="503"/>
      <c r="E35" s="242"/>
      <c r="F35" s="230"/>
      <c r="G35" s="230"/>
      <c r="H35" s="185"/>
      <c r="I35" s="45"/>
    </row>
    <row r="36" spans="1:10" ht="35.450000000000003" customHeight="1" thickBot="1" x14ac:dyDescent="0.4">
      <c r="A36" s="149"/>
      <c r="B36" s="243" t="s">
        <v>160</v>
      </c>
      <c r="C36" s="504"/>
      <c r="D36" s="505"/>
      <c r="E36" s="244"/>
      <c r="F36" s="245"/>
      <c r="G36" s="245"/>
      <c r="H36" s="246"/>
      <c r="I36" s="45"/>
    </row>
    <row r="37" spans="1:10" ht="35.450000000000003" customHeight="1" x14ac:dyDescent="0.35">
      <c r="A37" s="149"/>
      <c r="B37" s="247" t="s">
        <v>130</v>
      </c>
      <c r="C37" s="400"/>
      <c r="D37" s="247"/>
      <c r="E37" s="248"/>
      <c r="F37" s="249"/>
      <c r="G37" s="248"/>
      <c r="H37" s="248" t="s">
        <v>131</v>
      </c>
    </row>
    <row r="38" spans="1:10" ht="44.25" customHeight="1" x14ac:dyDescent="0.35">
      <c r="A38" s="149"/>
      <c r="B38" s="495" t="s">
        <v>132</v>
      </c>
      <c r="C38" s="495"/>
      <c r="D38" s="495"/>
      <c r="E38" s="250"/>
      <c r="F38" s="248"/>
      <c r="G38" s="248"/>
      <c r="H38" s="248"/>
    </row>
    <row r="39" spans="1:10" ht="35.450000000000003" customHeight="1" x14ac:dyDescent="0.35">
      <c r="A39" s="149"/>
      <c r="B39" s="251"/>
      <c r="C39" s="250"/>
      <c r="D39" s="250"/>
      <c r="E39" s="250"/>
      <c r="F39" s="250"/>
      <c r="G39" s="248"/>
      <c r="H39" s="248"/>
    </row>
    <row r="40" spans="1:10" ht="35.450000000000003" customHeight="1" x14ac:dyDescent="0.35">
      <c r="A40" s="149"/>
      <c r="B40" s="250"/>
      <c r="C40" s="250"/>
      <c r="D40" s="250"/>
      <c r="E40" s="250"/>
      <c r="F40" s="250"/>
      <c r="G40" s="250"/>
      <c r="H40" s="250"/>
    </row>
    <row r="41" spans="1:10" ht="286.89999999999998" customHeight="1" x14ac:dyDescent="0.35">
      <c r="A41" s="149"/>
      <c r="B41" s="251"/>
      <c r="C41" s="251"/>
      <c r="D41" s="251"/>
      <c r="E41" s="251"/>
      <c r="F41" s="250"/>
      <c r="G41" s="250"/>
      <c r="H41" s="248"/>
    </row>
    <row r="42" spans="1:10" ht="37.15" customHeight="1" x14ac:dyDescent="0.3">
      <c r="B42" s="24"/>
      <c r="C42" s="24"/>
      <c r="D42" s="24"/>
      <c r="E42" s="24"/>
      <c r="F42" s="25"/>
      <c r="G42" s="24"/>
      <c r="H42" s="24"/>
    </row>
    <row r="43" spans="1:10" ht="49.9" customHeight="1" x14ac:dyDescent="0.25">
      <c r="B43" s="24"/>
      <c r="C43" s="24"/>
      <c r="D43" s="24"/>
      <c r="E43" s="24"/>
      <c r="F43" s="24"/>
      <c r="G43" s="24"/>
      <c r="H43" s="24"/>
    </row>
    <row r="44" spans="1:10" ht="28.9" customHeight="1" x14ac:dyDescent="0.3">
      <c r="B44" s="25"/>
      <c r="C44" s="25"/>
      <c r="D44" s="25"/>
      <c r="E44" s="25"/>
      <c r="F44" s="24"/>
      <c r="G44" s="25"/>
      <c r="H44" s="25"/>
    </row>
    <row r="45" spans="1:10" ht="28.9" customHeight="1" x14ac:dyDescent="0.3">
      <c r="B45" s="24"/>
      <c r="C45" s="24"/>
      <c r="D45" s="24"/>
      <c r="E45" s="24"/>
      <c r="F45" s="25"/>
      <c r="G45" s="24"/>
      <c r="H45" s="13"/>
    </row>
    <row r="46" spans="1:10" ht="24.6" customHeight="1" x14ac:dyDescent="0.25">
      <c r="B46" s="24"/>
      <c r="C46" s="24"/>
      <c r="D46" s="24"/>
      <c r="E46" s="24"/>
      <c r="F46" s="24"/>
      <c r="G46" s="24"/>
      <c r="H46" s="24"/>
    </row>
    <row r="47" spans="1:10" ht="36" customHeight="1" x14ac:dyDescent="0.25">
      <c r="F47" s="24"/>
    </row>
    <row r="48" spans="1: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98" priority="3" stopIfTrue="1" operator="notEqual">
      <formula>0</formula>
    </cfRule>
  </conditionalFormatting>
  <conditionalFormatting sqref="H26 C27">
    <cfRule type="cellIs" dxfId="97" priority="1" stopIfTrue="1" operator="notEqual">
      <formula>0</formula>
    </cfRule>
  </conditionalFormatting>
  <conditionalFormatting sqref="H26 C27 H14:H18">
    <cfRule type="cellIs" dxfId="96" priority="2" stopIfTrue="1" operator="equal">
      <formula>0</formula>
    </cfRule>
  </conditionalFormatting>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146" t="s">
        <v>91</v>
      </c>
      <c r="C1" s="146"/>
      <c r="D1" s="146"/>
      <c r="E1" s="146"/>
      <c r="F1" s="146"/>
    </row>
    <row r="2" spans="2:16" ht="25.15" customHeight="1" x14ac:dyDescent="0.25">
      <c r="B2" s="252" t="s">
        <v>32</v>
      </c>
      <c r="C2" s="146"/>
      <c r="D2" s="146"/>
      <c r="E2" s="146"/>
      <c r="F2" s="146"/>
    </row>
    <row r="3" spans="2:16" ht="18.75" customHeight="1" thickBot="1" x14ac:dyDescent="0.4">
      <c r="B3" s="253" t="s">
        <v>92</v>
      </c>
    </row>
    <row r="4" spans="2:16" ht="0.75" customHeight="1" thickBot="1" x14ac:dyDescent="0.4">
      <c r="B4" s="254"/>
      <c r="C4" s="255"/>
      <c r="D4" s="256"/>
      <c r="E4" s="257"/>
      <c r="F4" s="258"/>
      <c r="G4" s="259"/>
      <c r="H4" s="260"/>
      <c r="I4" s="37"/>
      <c r="J4" s="37"/>
      <c r="K4" s="37"/>
      <c r="L4" s="37"/>
      <c r="M4" s="37"/>
      <c r="N4" s="37"/>
      <c r="O4" s="37"/>
      <c r="P4" s="37"/>
    </row>
    <row r="5" spans="2:16" ht="36" customHeight="1" thickBot="1" x14ac:dyDescent="0.3">
      <c r="B5" s="506" t="s">
        <v>33</v>
      </c>
      <c r="C5" s="507"/>
      <c r="D5" s="508"/>
      <c r="E5" s="38"/>
      <c r="F5"/>
      <c r="G5"/>
      <c r="H5"/>
      <c r="I5" s="37"/>
      <c r="J5" s="37"/>
      <c r="K5" s="37"/>
      <c r="L5" s="37"/>
      <c r="M5" s="37"/>
      <c r="N5" s="37"/>
      <c r="O5" s="37"/>
      <c r="P5" s="37"/>
    </row>
    <row r="6" spans="2:16" ht="34.9" customHeight="1" x14ac:dyDescent="0.35">
      <c r="B6" s="509"/>
      <c r="C6" s="510"/>
      <c r="D6" s="511"/>
      <c r="E6" s="261"/>
      <c r="F6" s="262" t="s">
        <v>93</v>
      </c>
      <c r="G6" s="263"/>
      <c r="H6" s="264"/>
      <c r="I6" s="43"/>
      <c r="J6" s="37"/>
      <c r="K6" s="37"/>
      <c r="L6" s="37"/>
      <c r="M6" s="37"/>
      <c r="N6" s="37"/>
      <c r="O6" s="37"/>
      <c r="P6" s="37"/>
    </row>
    <row r="7" spans="2:16" ht="41.25" customHeight="1" x14ac:dyDescent="0.35">
      <c r="B7" s="265" t="s">
        <v>94</v>
      </c>
      <c r="C7" s="512" t="s">
        <v>56</v>
      </c>
      <c r="D7" s="513"/>
      <c r="E7" s="45"/>
      <c r="F7" s="266" t="s">
        <v>96</v>
      </c>
      <c r="G7" s="267"/>
      <c r="H7" s="562">
        <v>30702</v>
      </c>
      <c r="I7" s="43"/>
      <c r="J7" s="37"/>
      <c r="K7" s="37"/>
      <c r="L7" s="37"/>
      <c r="M7" s="37"/>
      <c r="N7" s="37"/>
      <c r="O7" s="37"/>
      <c r="P7" s="37"/>
    </row>
    <row r="8" spans="2:16" ht="34.9" customHeight="1" thickBot="1" x14ac:dyDescent="0.4">
      <c r="B8" s="265" t="s">
        <v>97</v>
      </c>
      <c r="C8" s="514">
        <v>42311</v>
      </c>
      <c r="D8" s="515"/>
      <c r="E8" s="207"/>
      <c r="F8" s="268" t="s">
        <v>98</v>
      </c>
      <c r="G8" s="267"/>
      <c r="H8" s="563">
        <v>5208</v>
      </c>
      <c r="I8" s="171"/>
      <c r="J8" s="171"/>
      <c r="K8" s="171"/>
      <c r="L8" s="37"/>
      <c r="M8" s="37"/>
      <c r="N8" s="37"/>
      <c r="O8" s="37"/>
      <c r="P8" s="37"/>
    </row>
    <row r="9" spans="2:16" ht="10.9" customHeight="1" thickBot="1" x14ac:dyDescent="0.4">
      <c r="B9" s="269"/>
      <c r="C9" s="270"/>
      <c r="D9" s="271"/>
      <c r="E9" s="257"/>
      <c r="F9" s="258"/>
      <c r="G9" s="259"/>
      <c r="H9" s="260"/>
      <c r="I9" s="37"/>
      <c r="J9" s="37"/>
      <c r="K9" s="37"/>
      <c r="L9" s="37"/>
      <c r="M9" s="37"/>
      <c r="N9" s="37"/>
      <c r="O9" s="37"/>
      <c r="P9" s="37"/>
    </row>
    <row r="10" spans="2:16" ht="40.9" customHeight="1" thickBot="1" x14ac:dyDescent="0.4">
      <c r="B10" s="272" t="s">
        <v>99</v>
      </c>
      <c r="C10" s="273"/>
      <c r="D10" s="274"/>
      <c r="E10" s="274"/>
      <c r="F10" s="274"/>
      <c r="G10" s="274"/>
      <c r="H10" s="275"/>
      <c r="I10" s="37"/>
      <c r="J10" s="37"/>
      <c r="K10" s="37"/>
      <c r="L10" s="37"/>
      <c r="M10" s="37"/>
      <c r="N10" s="37"/>
      <c r="O10" s="37"/>
      <c r="P10" s="37"/>
    </row>
    <row r="11" spans="2:16" ht="40.9" customHeight="1" x14ac:dyDescent="0.35">
      <c r="B11" s="272"/>
      <c r="C11" s="273"/>
      <c r="D11" s="274"/>
      <c r="E11" s="274"/>
      <c r="F11" s="516" t="s">
        <v>100</v>
      </c>
      <c r="G11" s="517"/>
      <c r="H11" s="275"/>
      <c r="I11" s="37"/>
      <c r="J11" s="37"/>
      <c r="K11" s="37"/>
      <c r="L11" s="37"/>
      <c r="M11" s="37"/>
      <c r="N11" s="37"/>
      <c r="O11" s="37"/>
      <c r="P11" s="37"/>
    </row>
    <row r="12" spans="2:16" s="60" customFormat="1" ht="52.5" x14ac:dyDescent="0.35">
      <c r="B12" s="276"/>
      <c r="C12" s="277" t="s">
        <v>101</v>
      </c>
      <c r="D12" s="278" t="s">
        <v>21</v>
      </c>
      <c r="E12" s="279" t="s">
        <v>102</v>
      </c>
      <c r="F12" s="280" t="s">
        <v>103</v>
      </c>
      <c r="G12" s="280" t="s">
        <v>104</v>
      </c>
      <c r="H12" s="281"/>
      <c r="I12" s="67"/>
      <c r="J12" s="67"/>
      <c r="K12" s="67"/>
      <c r="L12" s="67"/>
      <c r="M12" s="67"/>
      <c r="N12" s="67"/>
      <c r="O12" s="67"/>
      <c r="P12" s="67"/>
    </row>
    <row r="13" spans="2:16" ht="55.15" customHeight="1" thickBot="1" x14ac:dyDescent="0.4">
      <c r="B13" s="282" t="s">
        <v>105</v>
      </c>
      <c r="C13" s="283">
        <v>30722</v>
      </c>
      <c r="D13" s="284">
        <v>10308</v>
      </c>
      <c r="E13" s="285">
        <v>10242</v>
      </c>
      <c r="F13" s="286">
        <v>0</v>
      </c>
      <c r="G13" s="287">
        <v>66</v>
      </c>
      <c r="H13" s="288" t="s">
        <v>106</v>
      </c>
      <c r="I13" s="43"/>
      <c r="J13" s="37"/>
      <c r="K13" s="37"/>
      <c r="L13" s="37"/>
      <c r="M13" s="37"/>
      <c r="N13" s="37"/>
      <c r="O13" s="37"/>
      <c r="P13" s="37"/>
    </row>
    <row r="14" spans="2:16" ht="45" customHeight="1" thickTop="1" thickBot="1" x14ac:dyDescent="0.4">
      <c r="B14" s="289" t="s">
        <v>35</v>
      </c>
      <c r="C14" s="290">
        <v>228</v>
      </c>
      <c r="D14" s="290">
        <v>35</v>
      </c>
      <c r="E14" s="290">
        <v>35</v>
      </c>
      <c r="F14" s="291" t="s">
        <v>36</v>
      </c>
      <c r="G14" s="290">
        <v>0</v>
      </c>
      <c r="H14" s="292">
        <f>SUM(D14-(E14+G14))</f>
        <v>0</v>
      </c>
      <c r="I14" s="37"/>
      <c r="J14" s="37"/>
      <c r="K14" s="37"/>
      <c r="L14" s="37"/>
      <c r="M14" s="37"/>
      <c r="N14" s="37"/>
      <c r="O14" s="37"/>
      <c r="P14" s="37"/>
    </row>
    <row r="15" spans="2:16" ht="45" customHeight="1" thickTop="1" thickBot="1" x14ac:dyDescent="0.4">
      <c r="B15" s="293" t="s">
        <v>37</v>
      </c>
      <c r="C15" s="294" t="s">
        <v>36</v>
      </c>
      <c r="D15" s="290">
        <v>0</v>
      </c>
      <c r="E15" s="290">
        <v>0</v>
      </c>
      <c r="F15" s="294" t="s">
        <v>36</v>
      </c>
      <c r="G15" s="290">
        <v>0</v>
      </c>
      <c r="H15" s="292">
        <f>SUM(D15-(E15+G15))</f>
        <v>0</v>
      </c>
      <c r="I15" s="37"/>
      <c r="J15" s="37"/>
      <c r="K15" s="37"/>
      <c r="L15" s="37"/>
      <c r="M15" s="37"/>
      <c r="N15" s="37"/>
      <c r="O15" s="37"/>
      <c r="P15" s="37"/>
    </row>
    <row r="16" spans="2:16" ht="62.45" customHeight="1" thickTop="1" thickBot="1" x14ac:dyDescent="0.35">
      <c r="B16" s="293" t="s">
        <v>107</v>
      </c>
      <c r="C16" s="290">
        <v>0</v>
      </c>
      <c r="D16" s="290">
        <v>0</v>
      </c>
      <c r="E16" s="290">
        <v>0</v>
      </c>
      <c r="F16" s="290">
        <v>0</v>
      </c>
      <c r="G16" s="290">
        <v>0</v>
      </c>
      <c r="H16" s="292">
        <f>SUM(D16-(F16+E16+G16))</f>
        <v>0</v>
      </c>
      <c r="I16" s="37"/>
      <c r="J16" s="37"/>
      <c r="K16" s="37"/>
      <c r="L16" s="37"/>
      <c r="M16" s="37"/>
      <c r="N16" s="37"/>
      <c r="O16" s="37"/>
      <c r="P16" s="37"/>
    </row>
    <row r="17" spans="2:17" ht="57" customHeight="1" thickTop="1" thickBot="1" x14ac:dyDescent="0.35">
      <c r="B17" s="295" t="s">
        <v>108</v>
      </c>
      <c r="C17" s="296">
        <v>0</v>
      </c>
      <c r="D17" s="296">
        <v>0</v>
      </c>
      <c r="E17" s="296">
        <v>0</v>
      </c>
      <c r="F17" s="297" t="s">
        <v>36</v>
      </c>
      <c r="G17" s="296">
        <v>0</v>
      </c>
      <c r="H17" s="298">
        <f>SUM(D17-(E17+G17))</f>
        <v>0</v>
      </c>
      <c r="I17" s="37"/>
      <c r="J17" s="37"/>
      <c r="K17" s="37"/>
      <c r="L17" s="37"/>
      <c r="M17" s="37"/>
      <c r="N17" s="37"/>
      <c r="O17" s="37"/>
      <c r="P17" s="37"/>
    </row>
    <row r="18" spans="2:17" ht="69" customHeight="1" thickTop="1" thickBot="1" x14ac:dyDescent="0.4">
      <c r="B18" s="299" t="s">
        <v>109</v>
      </c>
      <c r="C18" s="300">
        <f>SUM(C13-(C14+C16+C17))</f>
        <v>30494</v>
      </c>
      <c r="D18" s="300">
        <f>SUM(D13-(D14++D15+D16+D17))</f>
        <v>10273</v>
      </c>
      <c r="E18" s="300">
        <f>SUM(E13-(E14++E15+E16+E17))</f>
        <v>10207</v>
      </c>
      <c r="F18" s="300">
        <f>SUM(F13-F16)</f>
        <v>0</v>
      </c>
      <c r="G18" s="300">
        <f>SUM(G13-(G14+G15+G16+G17))</f>
        <v>66</v>
      </c>
      <c r="H18" s="301">
        <f>SUM(D18-(F18+E18+G18))</f>
        <v>0</v>
      </c>
      <c r="I18" s="37"/>
      <c r="J18" s="37"/>
      <c r="K18" s="37"/>
      <c r="L18" s="37"/>
      <c r="M18" s="37"/>
      <c r="N18" s="37"/>
      <c r="O18" s="37"/>
      <c r="P18" s="37"/>
    </row>
    <row r="20" spans="2:17" ht="84.6" customHeight="1" thickBot="1" x14ac:dyDescent="0.3">
      <c r="B20" s="518" t="s">
        <v>110</v>
      </c>
      <c r="C20" s="519"/>
      <c r="D20" s="520" t="s">
        <v>111</v>
      </c>
      <c r="E20" s="521"/>
      <c r="F20" s="521"/>
      <c r="G20" s="521"/>
      <c r="H20" s="522"/>
      <c r="I20" s="43"/>
      <c r="J20" s="37"/>
      <c r="K20" s="37"/>
      <c r="L20" s="37"/>
      <c r="M20" s="37"/>
      <c r="N20" s="37"/>
      <c r="O20" s="37"/>
    </row>
    <row r="21" spans="2:17" ht="7.9" customHeight="1" thickBot="1" x14ac:dyDescent="0.4">
      <c r="B21" s="269"/>
      <c r="C21" s="270"/>
      <c r="D21" s="541" t="s">
        <v>112</v>
      </c>
      <c r="E21" s="542"/>
      <c r="F21" s="543"/>
      <c r="G21" s="271"/>
      <c r="H21" s="302"/>
      <c r="I21" s="37"/>
      <c r="J21" s="37"/>
      <c r="K21" s="37"/>
      <c r="L21" s="37"/>
      <c r="M21" s="37"/>
      <c r="N21" s="37"/>
      <c r="O21" s="37"/>
      <c r="P21" s="37"/>
    </row>
    <row r="22" spans="2:17" ht="37.9" customHeight="1" thickBot="1" x14ac:dyDescent="0.4">
      <c r="B22" s="545" t="s">
        <v>113</v>
      </c>
      <c r="C22" s="523"/>
      <c r="D22" s="544"/>
      <c r="E22" s="542"/>
      <c r="F22" s="543"/>
      <c r="G22" s="523" t="s">
        <v>114</v>
      </c>
      <c r="H22" s="524"/>
      <c r="I22" s="207"/>
      <c r="J22" s="43"/>
      <c r="K22" s="37"/>
      <c r="L22" s="37"/>
      <c r="M22" s="37"/>
      <c r="N22" s="37"/>
      <c r="O22" s="37"/>
      <c r="P22" s="37"/>
      <c r="Q22" s="37"/>
    </row>
    <row r="23" spans="2:17" ht="34.15" customHeight="1" x14ac:dyDescent="0.35">
      <c r="B23" s="303" t="s">
        <v>115</v>
      </c>
      <c r="C23" s="304">
        <v>10239</v>
      </c>
      <c r="D23" s="525" t="s">
        <v>116</v>
      </c>
      <c r="E23" s="526"/>
      <c r="F23" s="527"/>
      <c r="G23" s="305" t="s">
        <v>21</v>
      </c>
      <c r="H23" s="306">
        <f>SUM(D14:D18)</f>
        <v>10308</v>
      </c>
      <c r="I23" s="207"/>
      <c r="J23" s="43"/>
      <c r="K23" s="37"/>
      <c r="L23" s="37"/>
      <c r="M23" s="37"/>
      <c r="N23" s="37"/>
      <c r="O23" s="37"/>
      <c r="P23" s="37"/>
      <c r="Q23" s="37"/>
    </row>
    <row r="24" spans="2:17" ht="62.45" customHeight="1" x14ac:dyDescent="0.35">
      <c r="B24" s="307" t="s">
        <v>117</v>
      </c>
      <c r="C24" s="308">
        <v>0</v>
      </c>
      <c r="D24" s="528"/>
      <c r="E24" s="529"/>
      <c r="F24" s="530"/>
      <c r="G24" s="309" t="s">
        <v>34</v>
      </c>
      <c r="H24" s="310">
        <f>SUM(E14:E18)</f>
        <v>10242</v>
      </c>
      <c r="I24" s="216"/>
      <c r="J24" s="45"/>
    </row>
    <row r="25" spans="2:17" ht="55.9" customHeight="1" x14ac:dyDescent="0.35">
      <c r="B25" s="307" t="s">
        <v>118</v>
      </c>
      <c r="C25" s="308">
        <v>3</v>
      </c>
      <c r="D25" s="528"/>
      <c r="E25" s="529"/>
      <c r="F25" s="530"/>
      <c r="G25" s="305" t="s">
        <v>119</v>
      </c>
      <c r="H25" s="311">
        <f>SUM((F16+F18)+(G14+G15+G16+G17+G18))</f>
        <v>66</v>
      </c>
      <c r="I25" s="216"/>
      <c r="J25" s="45"/>
    </row>
    <row r="26" spans="2:17" ht="46.15" customHeight="1" thickBot="1" x14ac:dyDescent="0.4">
      <c r="B26" s="312" t="s">
        <v>120</v>
      </c>
      <c r="C26" s="313">
        <f>SUM(C23-C24+C25)</f>
        <v>10242</v>
      </c>
      <c r="D26" s="531"/>
      <c r="E26" s="532"/>
      <c r="F26" s="533"/>
      <c r="G26" s="305" t="s">
        <v>121</v>
      </c>
      <c r="H26" s="314">
        <f>SUM(H23,-H25, -H24)</f>
        <v>0</v>
      </c>
      <c r="I26" s="216"/>
      <c r="J26" s="45"/>
    </row>
    <row r="27" spans="2:17" ht="32.450000000000003" customHeight="1" x14ac:dyDescent="0.35">
      <c r="B27" s="307" t="s">
        <v>4</v>
      </c>
      <c r="C27" s="315">
        <f>SUM(C26 -H24)</f>
        <v>0</v>
      </c>
      <c r="D27" s="316"/>
      <c r="E27" s="317"/>
      <c r="F27" s="318"/>
      <c r="G27" s="319"/>
      <c r="H27" s="320"/>
      <c r="I27" s="227"/>
      <c r="J27" s="45"/>
    </row>
    <row r="28" spans="2:17" ht="108.6" customHeight="1" thickBot="1" x14ac:dyDescent="0.3">
      <c r="B28" s="534" t="s">
        <v>122</v>
      </c>
      <c r="C28" s="535"/>
      <c r="D28" s="536" t="s">
        <v>116</v>
      </c>
      <c r="E28" s="537"/>
      <c r="F28" s="537"/>
      <c r="G28" s="537"/>
      <c r="H28" s="538"/>
      <c r="I28" s="45"/>
      <c r="L28" s="26" t="s">
        <v>123</v>
      </c>
    </row>
    <row r="29" spans="2:17" ht="7.9" customHeight="1" thickBot="1" x14ac:dyDescent="0.35">
      <c r="B29" s="269"/>
      <c r="C29" s="270"/>
      <c r="D29" s="271"/>
      <c r="E29" s="257"/>
      <c r="F29" s="321"/>
      <c r="G29" s="321"/>
      <c r="H29" s="321"/>
      <c r="I29" s="37"/>
      <c r="J29" s="37"/>
      <c r="K29" s="37"/>
      <c r="L29" s="37"/>
      <c r="M29" s="37"/>
      <c r="N29" s="37"/>
      <c r="O29" s="37"/>
      <c r="P29" s="37"/>
    </row>
    <row r="30" spans="2:17" ht="90" customHeight="1" x14ac:dyDescent="0.25">
      <c r="B30" s="539" t="s">
        <v>124</v>
      </c>
      <c r="C30" s="540"/>
      <c r="D30" s="540"/>
      <c r="E30" s="540"/>
      <c r="F30" s="322"/>
      <c r="G30" s="323"/>
      <c r="H30" s="324"/>
      <c r="I30" s="45"/>
    </row>
    <row r="31" spans="2:17" ht="53.25" customHeight="1" x14ac:dyDescent="0.3">
      <c r="B31" s="547" t="s">
        <v>39</v>
      </c>
      <c r="C31" s="548"/>
      <c r="D31" s="549" t="s">
        <v>40</v>
      </c>
      <c r="E31" s="550"/>
      <c r="F31" s="325"/>
      <c r="G31" s="325"/>
      <c r="H31" s="326"/>
      <c r="I31" s="45"/>
    </row>
    <row r="32" spans="2:17" ht="38.25" customHeight="1" thickBot="1" x14ac:dyDescent="0.35">
      <c r="B32" s="327" t="s">
        <v>41</v>
      </c>
      <c r="C32" s="328">
        <v>2</v>
      </c>
      <c r="D32" s="329" t="s">
        <v>42</v>
      </c>
      <c r="E32" s="330">
        <v>0</v>
      </c>
      <c r="F32" s="325"/>
      <c r="G32" s="325"/>
      <c r="H32" s="331"/>
      <c r="I32" s="45"/>
    </row>
    <row r="33" spans="2:10" ht="38.450000000000003" customHeight="1" thickBot="1" x14ac:dyDescent="0.35">
      <c r="B33" s="327" t="s">
        <v>43</v>
      </c>
      <c r="C33" s="328">
        <v>0</v>
      </c>
      <c r="D33" s="329" t="s">
        <v>44</v>
      </c>
      <c r="E33" s="330">
        <v>0</v>
      </c>
      <c r="F33" s="551" t="s">
        <v>125</v>
      </c>
      <c r="G33" s="552"/>
      <c r="H33" s="332" t="s">
        <v>135</v>
      </c>
      <c r="I33" s="45"/>
    </row>
    <row r="34" spans="2:10" ht="60.6" customHeight="1" thickBot="1" x14ac:dyDescent="0.4">
      <c r="B34" s="333" t="s">
        <v>126</v>
      </c>
      <c r="C34" s="564">
        <v>6356</v>
      </c>
      <c r="D34" s="334" t="s">
        <v>45</v>
      </c>
      <c r="E34" s="335">
        <v>0</v>
      </c>
      <c r="F34" s="325"/>
      <c r="G34" s="325"/>
      <c r="H34" s="331"/>
      <c r="I34" s="240"/>
      <c r="J34" s="45"/>
    </row>
    <row r="35" spans="2:10" ht="37.9" customHeight="1" thickTop="1" x14ac:dyDescent="0.3">
      <c r="B35" s="336" t="s">
        <v>127</v>
      </c>
      <c r="C35" s="553" t="s">
        <v>210</v>
      </c>
      <c r="D35" s="554"/>
      <c r="E35" s="337"/>
      <c r="F35" s="325"/>
      <c r="G35" s="325"/>
      <c r="H35" s="331"/>
      <c r="I35" s="45"/>
    </row>
    <row r="36" spans="2:10" ht="35.450000000000003" customHeight="1" thickBot="1" x14ac:dyDescent="0.35">
      <c r="B36" s="338" t="s">
        <v>128</v>
      </c>
      <c r="C36" s="555" t="s">
        <v>57</v>
      </c>
      <c r="D36" s="556"/>
      <c r="E36" s="339"/>
      <c r="F36" s="340"/>
      <c r="G36" s="340"/>
      <c r="H36" s="341"/>
      <c r="I36" s="45"/>
    </row>
    <row r="37" spans="2:10" ht="35.450000000000003" customHeight="1" x14ac:dyDescent="0.25">
      <c r="B37" s="342" t="s">
        <v>130</v>
      </c>
      <c r="C37" s="401"/>
      <c r="D37" s="342"/>
      <c r="E37" s="13"/>
      <c r="F37" s="343"/>
      <c r="G37" s="13"/>
      <c r="H37" s="13" t="s">
        <v>131</v>
      </c>
    </row>
    <row r="38" spans="2:10" ht="44.25" customHeight="1" x14ac:dyDescent="0.3">
      <c r="B38" s="546" t="s">
        <v>132</v>
      </c>
      <c r="C38" s="546"/>
      <c r="D38" s="546"/>
      <c r="E38" s="344"/>
      <c r="F38" s="13"/>
      <c r="G38" s="13"/>
      <c r="H38" s="13"/>
    </row>
    <row r="39" spans="2:10" ht="35.450000000000003" customHeight="1" x14ac:dyDescent="0.3">
      <c r="B39" s="25"/>
      <c r="C39" s="24"/>
      <c r="D39" s="24"/>
      <c r="E39" s="24"/>
      <c r="F39" s="344"/>
      <c r="G39" s="13"/>
      <c r="H39" s="13"/>
    </row>
    <row r="40" spans="2:10" ht="35.450000000000003" customHeight="1" x14ac:dyDescent="0.25">
      <c r="B40" s="24"/>
      <c r="C40" s="24"/>
      <c r="D40" s="24"/>
      <c r="E40" s="24"/>
      <c r="F40" s="24"/>
      <c r="G40" s="24"/>
      <c r="H40" s="24"/>
    </row>
    <row r="41" spans="2:10" ht="286.89999999999998" customHeight="1" x14ac:dyDescent="0.3">
      <c r="B41" s="25"/>
      <c r="C41" s="25"/>
      <c r="D41" s="25"/>
      <c r="E41" s="25"/>
      <c r="F41" s="24"/>
      <c r="G41" s="24"/>
      <c r="H41" s="13"/>
    </row>
    <row r="42" spans="2:10" ht="37.15" customHeight="1" x14ac:dyDescent="0.3">
      <c r="B42" s="24"/>
      <c r="C42" s="24"/>
      <c r="D42" s="24"/>
      <c r="E42" s="24"/>
      <c r="F42" s="25"/>
      <c r="G42" s="24"/>
      <c r="H42" s="24"/>
    </row>
    <row r="43" spans="2:10" ht="49.9" customHeight="1" x14ac:dyDescent="0.25">
      <c r="B43" s="24"/>
      <c r="C43" s="24"/>
      <c r="D43" s="24"/>
      <c r="E43" s="24"/>
      <c r="F43" s="24"/>
      <c r="G43" s="24"/>
      <c r="H43" s="24"/>
    </row>
    <row r="44" spans="2:10" ht="28.9" customHeight="1" x14ac:dyDescent="0.3">
      <c r="B44" s="25"/>
      <c r="C44" s="25"/>
      <c r="D44" s="25"/>
      <c r="E44" s="25"/>
      <c r="F44" s="24"/>
      <c r="G44" s="25"/>
      <c r="H44" s="25"/>
    </row>
    <row r="45" spans="2:10" ht="28.9" customHeight="1" x14ac:dyDescent="0.3">
      <c r="B45" s="24"/>
      <c r="C45" s="24"/>
      <c r="D45" s="24"/>
      <c r="E45" s="24"/>
      <c r="F45" s="25"/>
      <c r="G45" s="24"/>
      <c r="H45" s="13"/>
    </row>
    <row r="46" spans="2:10" ht="24.6" customHeight="1" x14ac:dyDescent="0.25">
      <c r="B46" s="24"/>
      <c r="C46" s="24"/>
      <c r="D46" s="24"/>
      <c r="E46" s="24"/>
      <c r="F46" s="24"/>
      <c r="G46" s="24"/>
      <c r="H46" s="24"/>
    </row>
    <row r="47" spans="2:10" ht="36" customHeight="1" x14ac:dyDescent="0.25">
      <c r="F47" s="24"/>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95" priority="3" stopIfTrue="1" operator="notEqual">
      <formula>0</formula>
    </cfRule>
  </conditionalFormatting>
  <conditionalFormatting sqref="H26 C27">
    <cfRule type="cellIs" dxfId="94" priority="1" stopIfTrue="1" operator="notEqual">
      <formula>0</formula>
    </cfRule>
  </conditionalFormatting>
  <conditionalFormatting sqref="H26 C27 H14:H18">
    <cfRule type="cellIs" dxfId="93" priority="2" stopIfTrue="1" operator="equal">
      <formula>0</formula>
    </cfRule>
  </conditionalFormatting>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58</v>
      </c>
      <c r="D7" s="409"/>
      <c r="E7" s="45"/>
      <c r="F7" s="46" t="s">
        <v>96</v>
      </c>
      <c r="G7" s="47"/>
      <c r="H7" s="48">
        <v>1544</v>
      </c>
      <c r="I7" s="43"/>
      <c r="J7" s="37"/>
      <c r="K7" s="37"/>
      <c r="L7" s="37"/>
      <c r="M7" s="37"/>
      <c r="N7" s="37"/>
      <c r="O7" s="37"/>
      <c r="P7" s="37"/>
    </row>
    <row r="8" spans="2:16" ht="34.9" customHeight="1" thickBot="1" x14ac:dyDescent="0.4">
      <c r="B8" s="44" t="s">
        <v>97</v>
      </c>
      <c r="C8" s="410">
        <v>42311</v>
      </c>
      <c r="D8" s="411"/>
      <c r="E8" s="49"/>
      <c r="F8" s="50" t="s">
        <v>98</v>
      </c>
      <c r="G8" s="47"/>
      <c r="H8" s="51">
        <v>204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1544</v>
      </c>
      <c r="D13" s="70">
        <v>936</v>
      </c>
      <c r="E13" s="71">
        <v>936</v>
      </c>
      <c r="F13" s="72">
        <v>0</v>
      </c>
      <c r="G13" s="73">
        <v>0</v>
      </c>
      <c r="H13" s="74" t="s">
        <v>106</v>
      </c>
      <c r="I13" s="43"/>
      <c r="J13" s="37"/>
      <c r="K13" s="37"/>
      <c r="L13" s="37"/>
      <c r="M13" s="37"/>
      <c r="N13" s="37"/>
      <c r="O13" s="37"/>
      <c r="P13" s="37"/>
    </row>
    <row r="14" spans="2:16" ht="45" customHeight="1" thickTop="1" thickBot="1" x14ac:dyDescent="0.4">
      <c r="B14" s="75" t="s">
        <v>35</v>
      </c>
      <c r="C14" s="76">
        <v>10</v>
      </c>
      <c r="D14" s="76">
        <v>3</v>
      </c>
      <c r="E14" s="76">
        <v>3</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1534</v>
      </c>
      <c r="D18" s="86">
        <f>SUM(D13-(D14++D15+D16+D17))</f>
        <v>933</v>
      </c>
      <c r="E18" s="86">
        <f>SUM(E13-(E14++E15+E16+E17))</f>
        <v>933</v>
      </c>
      <c r="F18" s="86">
        <f>SUM(F13-F16)</f>
        <v>0</v>
      </c>
      <c r="G18" s="86">
        <f>SUM(G13-(G14+G15+G16+G17))</f>
        <v>0</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936</v>
      </c>
      <c r="D23" s="433" t="s">
        <v>116</v>
      </c>
      <c r="E23" s="434"/>
      <c r="F23" s="435"/>
      <c r="G23" s="91" t="s">
        <v>21</v>
      </c>
      <c r="H23" s="92">
        <f>SUM(D14:D18)</f>
        <v>936</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936</v>
      </c>
      <c r="I24" s="97"/>
      <c r="J24" s="45"/>
    </row>
    <row r="25" spans="2:17" ht="55.9" customHeight="1" x14ac:dyDescent="0.35">
      <c r="B25" s="93" t="s">
        <v>118</v>
      </c>
      <c r="C25" s="94">
        <v>0</v>
      </c>
      <c r="D25" s="436"/>
      <c r="E25" s="437"/>
      <c r="F25" s="438"/>
      <c r="G25" s="91" t="s">
        <v>119</v>
      </c>
      <c r="H25" s="98">
        <f>SUM((F16+F18)+(G14+G15+G16+G17+G18))</f>
        <v>0</v>
      </c>
      <c r="I25" s="97"/>
      <c r="J25" s="45"/>
    </row>
    <row r="26" spans="2:17" ht="46.15" customHeight="1" thickBot="1" x14ac:dyDescent="0.4">
      <c r="B26" s="99" t="s">
        <v>120</v>
      </c>
      <c r="C26" s="100">
        <f>SUM(C23-C24+C25)</f>
        <v>936</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2</v>
      </c>
      <c r="D33" s="119" t="s">
        <v>44</v>
      </c>
      <c r="E33" s="120">
        <v>2</v>
      </c>
      <c r="F33" s="426" t="s">
        <v>125</v>
      </c>
      <c r="G33" s="427"/>
      <c r="H33" s="122" t="s">
        <v>135</v>
      </c>
      <c r="I33" s="45"/>
    </row>
    <row r="34" spans="2:10" ht="60.6" customHeight="1" thickBot="1" x14ac:dyDescent="0.4">
      <c r="B34" s="123" t="s">
        <v>126</v>
      </c>
      <c r="C34" s="124">
        <v>638</v>
      </c>
      <c r="D34" s="125" t="s">
        <v>45</v>
      </c>
      <c r="E34" s="126">
        <v>0</v>
      </c>
      <c r="F34" s="115"/>
      <c r="G34" s="115"/>
      <c r="H34" s="121"/>
      <c r="I34" s="127"/>
      <c r="J34" s="45"/>
    </row>
    <row r="35" spans="2:10" ht="37.9" customHeight="1" thickTop="1" x14ac:dyDescent="0.3">
      <c r="B35" s="128" t="s">
        <v>127</v>
      </c>
      <c r="C35" s="428" t="s">
        <v>211</v>
      </c>
      <c r="D35" s="429"/>
      <c r="E35" s="129"/>
      <c r="F35" s="115"/>
      <c r="G35" s="115"/>
      <c r="H35" s="121"/>
      <c r="I35" s="45"/>
    </row>
    <row r="36" spans="2:10" ht="35.450000000000003" customHeight="1" thickBot="1" x14ac:dyDescent="0.35">
      <c r="B36" s="130" t="s">
        <v>128</v>
      </c>
      <c r="C36" s="430" t="s">
        <v>59</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D28:H28"/>
    <mergeCell ref="B31:C31"/>
    <mergeCell ref="D31:E31"/>
    <mergeCell ref="F33:G33"/>
    <mergeCell ref="C35:D35"/>
    <mergeCell ref="B30:E30"/>
    <mergeCell ref="D23:F26"/>
    <mergeCell ref="B28:C28"/>
    <mergeCell ref="C7:D7"/>
    <mergeCell ref="B5:D6"/>
    <mergeCell ref="C8:D8"/>
    <mergeCell ref="F11:G11"/>
    <mergeCell ref="B20:C20"/>
    <mergeCell ref="D20:H20"/>
    <mergeCell ref="D21:F22"/>
    <mergeCell ref="B22:C22"/>
    <mergeCell ref="G22:H22"/>
  </mergeCells>
  <conditionalFormatting sqref="H14:H18">
    <cfRule type="cellIs" dxfId="92" priority="3" stopIfTrue="1" operator="notEqual">
      <formula>0</formula>
    </cfRule>
  </conditionalFormatting>
  <conditionalFormatting sqref="H26 C27">
    <cfRule type="cellIs" dxfId="91" priority="1" stopIfTrue="1" operator="notEqual">
      <formula>0</formula>
    </cfRule>
  </conditionalFormatting>
  <conditionalFormatting sqref="H26 C27 H14:H18">
    <cfRule type="cellIs" dxfId="90" priority="2" stopIfTrue="1" operator="equal">
      <formula>0</formula>
    </cfRule>
  </conditionalFormatting>
  <pageMargins left="0.7" right="0.7" top="0.75" bottom="0.75" header="0.3" footer="0.3"/>
  <pageSetup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212</v>
      </c>
      <c r="D7" s="409"/>
      <c r="E7" s="45"/>
      <c r="F7" s="46" t="s">
        <v>96</v>
      </c>
      <c r="G7" s="47"/>
      <c r="H7" s="138">
        <v>36684</v>
      </c>
      <c r="I7" s="43"/>
      <c r="J7" s="37"/>
      <c r="K7" s="37"/>
      <c r="L7" s="37"/>
      <c r="M7" s="37"/>
      <c r="N7" s="37"/>
      <c r="O7" s="37"/>
      <c r="P7" s="37"/>
    </row>
    <row r="8" spans="2:16" ht="34.9" customHeight="1" thickBot="1" x14ac:dyDescent="0.4">
      <c r="B8" s="44" t="s">
        <v>97</v>
      </c>
      <c r="C8" s="410">
        <v>42311</v>
      </c>
      <c r="D8" s="411"/>
      <c r="E8" s="49"/>
      <c r="F8" s="50" t="s">
        <v>98</v>
      </c>
      <c r="G8" s="47"/>
      <c r="H8" s="139">
        <v>6731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36737</v>
      </c>
      <c r="D13" s="142">
        <v>14717</v>
      </c>
      <c r="E13" s="143">
        <v>14553</v>
      </c>
      <c r="F13" s="72"/>
      <c r="G13" s="73">
        <v>164</v>
      </c>
      <c r="H13" s="74" t="s">
        <v>106</v>
      </c>
      <c r="I13" s="43"/>
      <c r="J13" s="37"/>
      <c r="K13" s="37"/>
      <c r="L13" s="37"/>
      <c r="M13" s="37"/>
      <c r="N13" s="37"/>
      <c r="O13" s="37"/>
      <c r="P13" s="37"/>
    </row>
    <row r="14" spans="2:16" ht="45" customHeight="1" thickTop="1" thickBot="1" x14ac:dyDescent="0.4">
      <c r="B14" s="75" t="s">
        <v>35</v>
      </c>
      <c r="C14" s="76">
        <v>231</v>
      </c>
      <c r="D14" s="76">
        <v>40</v>
      </c>
      <c r="E14" s="76">
        <v>39</v>
      </c>
      <c r="F14" s="77" t="s">
        <v>36</v>
      </c>
      <c r="G14" s="76">
        <v>1</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c r="D18" s="86"/>
      <c r="E18" s="86"/>
      <c r="F18" s="86"/>
      <c r="G18" s="86"/>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c r="D23" s="433" t="s">
        <v>116</v>
      </c>
      <c r="E23" s="434"/>
      <c r="F23" s="435"/>
      <c r="G23" s="91" t="s">
        <v>21</v>
      </c>
      <c r="H23" s="92">
        <f>SUM(D14:D18)</f>
        <v>40</v>
      </c>
      <c r="I23" s="49"/>
      <c r="J23" s="43"/>
      <c r="K23" s="37"/>
      <c r="L23" s="37"/>
      <c r="M23" s="37"/>
      <c r="N23" s="37"/>
      <c r="O23" s="37"/>
      <c r="P23" s="37"/>
      <c r="Q23" s="37"/>
    </row>
    <row r="24" spans="2:17" ht="62.45" customHeight="1" x14ac:dyDescent="0.35">
      <c r="B24" s="93" t="s">
        <v>117</v>
      </c>
      <c r="C24" s="94"/>
      <c r="D24" s="436"/>
      <c r="E24" s="437"/>
      <c r="F24" s="438"/>
      <c r="G24" s="95" t="s">
        <v>34</v>
      </c>
      <c r="H24" s="96">
        <f>SUM(E14:E18)</f>
        <v>39</v>
      </c>
      <c r="I24" s="97"/>
      <c r="J24" s="45"/>
    </row>
    <row r="25" spans="2:17" ht="55.9" customHeight="1" x14ac:dyDescent="0.35">
      <c r="B25" s="93" t="s">
        <v>118</v>
      </c>
      <c r="C25" s="94"/>
      <c r="D25" s="436"/>
      <c r="E25" s="437"/>
      <c r="F25" s="438"/>
      <c r="G25" s="91" t="s">
        <v>119</v>
      </c>
      <c r="H25" s="98">
        <f>SUM((F16+F18)+(G14+G15+G16+G17+G18))</f>
        <v>1</v>
      </c>
      <c r="I25" s="97"/>
      <c r="J25" s="45"/>
    </row>
    <row r="26" spans="2:17" ht="46.15" customHeight="1" thickBot="1" x14ac:dyDescent="0.4">
      <c r="B26" s="99" t="s">
        <v>120</v>
      </c>
      <c r="C26" s="100">
        <v>14553</v>
      </c>
      <c r="D26" s="439"/>
      <c r="E26" s="440"/>
      <c r="F26" s="441"/>
      <c r="G26" s="101" t="s">
        <v>121</v>
      </c>
      <c r="H26" s="102">
        <f>SUM(H23,-H25, -H24)</f>
        <v>0</v>
      </c>
      <c r="I26" s="97"/>
      <c r="J26" s="45"/>
    </row>
    <row r="27" spans="2:17" ht="32.450000000000003" customHeight="1" x14ac:dyDescent="0.35">
      <c r="B27" s="103" t="s">
        <v>4</v>
      </c>
      <c r="C27" s="104"/>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t="s">
        <v>123</v>
      </c>
      <c r="D32" s="119" t="s">
        <v>42</v>
      </c>
      <c r="E32" s="120"/>
      <c r="F32" s="115"/>
      <c r="G32" s="115"/>
      <c r="H32" s="121"/>
      <c r="I32" s="45"/>
    </row>
    <row r="33" spans="2:10" ht="38.450000000000003" customHeight="1" thickBot="1" x14ac:dyDescent="0.35">
      <c r="B33" s="117" t="s">
        <v>43</v>
      </c>
      <c r="C33" s="118"/>
      <c r="D33" s="119" t="s">
        <v>44</v>
      </c>
      <c r="E33" s="120"/>
      <c r="F33" s="426" t="s">
        <v>125</v>
      </c>
      <c r="G33" s="427"/>
      <c r="H33" s="122" t="s">
        <v>135</v>
      </c>
      <c r="I33" s="45"/>
    </row>
    <row r="34" spans="2:10" ht="60.6" customHeight="1" thickBot="1" x14ac:dyDescent="0.4">
      <c r="B34" s="123" t="s">
        <v>126</v>
      </c>
      <c r="C34" s="124"/>
      <c r="D34" s="125" t="s">
        <v>45</v>
      </c>
      <c r="E34" s="126"/>
      <c r="F34" s="115"/>
      <c r="G34" s="115"/>
      <c r="H34" s="121"/>
      <c r="I34" s="127"/>
      <c r="J34" s="45"/>
    </row>
    <row r="35" spans="2:10" ht="37.9" customHeight="1" thickTop="1" x14ac:dyDescent="0.3">
      <c r="B35" s="128" t="s">
        <v>127</v>
      </c>
      <c r="C35" s="428"/>
      <c r="D35" s="429"/>
      <c r="E35" s="129"/>
      <c r="F35" s="115"/>
      <c r="G35" s="115"/>
      <c r="H35" s="121"/>
      <c r="I35" s="45"/>
    </row>
    <row r="36" spans="2:10" ht="35.450000000000003" customHeight="1" thickBot="1" x14ac:dyDescent="0.35">
      <c r="B36" s="130" t="s">
        <v>128</v>
      </c>
      <c r="C36" s="430"/>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B20:C20"/>
    <mergeCell ref="D20:H20"/>
    <mergeCell ref="D21:F22"/>
    <mergeCell ref="B22:C22"/>
    <mergeCell ref="G22:H22"/>
    <mergeCell ref="D23:F26"/>
    <mergeCell ref="B28:C28"/>
    <mergeCell ref="D28:H28"/>
    <mergeCell ref="B30:E30"/>
    <mergeCell ref="B31:C31"/>
    <mergeCell ref="D31:E31"/>
    <mergeCell ref="B5:D6"/>
    <mergeCell ref="C7:D7"/>
    <mergeCell ref="C8:D8"/>
    <mergeCell ref="F11:G11"/>
    <mergeCell ref="F33:G33"/>
  </mergeCells>
  <conditionalFormatting sqref="H14:H18">
    <cfRule type="cellIs" dxfId="89" priority="3" stopIfTrue="1" operator="notEqual">
      <formula>0</formula>
    </cfRule>
  </conditionalFormatting>
  <conditionalFormatting sqref="H26 C27">
    <cfRule type="cellIs" dxfId="88" priority="1" stopIfTrue="1" operator="notEqual">
      <formula>0</formula>
    </cfRule>
  </conditionalFormatting>
  <conditionalFormatting sqref="H26 C27 H14:H18">
    <cfRule type="cellIs" dxfId="87" priority="2" stopIfTrue="1" operator="equal">
      <formula>0</formula>
    </cfRule>
  </conditionalFormatting>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B1:Q57"/>
  <sheetViews>
    <sheetView workbookViewId="0">
      <selection activeCell="A16"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213</v>
      </c>
      <c r="D7" s="409"/>
      <c r="E7" s="45"/>
      <c r="F7" s="46" t="s">
        <v>96</v>
      </c>
      <c r="G7" s="47"/>
      <c r="H7" s="48">
        <v>38647</v>
      </c>
      <c r="I7" s="43"/>
      <c r="J7" s="37"/>
      <c r="K7" s="37"/>
      <c r="L7" s="37"/>
      <c r="M7" s="37"/>
      <c r="N7" s="37"/>
      <c r="O7" s="37"/>
      <c r="P7" s="37"/>
    </row>
    <row r="8" spans="2:16" ht="34.9" customHeight="1" thickBot="1" x14ac:dyDescent="0.4">
      <c r="B8" s="44" t="s">
        <v>97</v>
      </c>
      <c r="C8" s="410">
        <v>42311</v>
      </c>
      <c r="D8" s="411"/>
      <c r="E8" s="49"/>
      <c r="F8" s="50" t="s">
        <v>98</v>
      </c>
      <c r="G8" s="47"/>
      <c r="H8" s="51">
        <v>6150</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565" customFormat="1" ht="25.5" x14ac:dyDescent="0.2">
      <c r="B12" s="566"/>
      <c r="C12" s="567" t="s">
        <v>214</v>
      </c>
      <c r="D12" s="568" t="s">
        <v>21</v>
      </c>
      <c r="E12" s="569" t="s">
        <v>102</v>
      </c>
      <c r="F12" s="570" t="s">
        <v>103</v>
      </c>
      <c r="G12" s="570" t="s">
        <v>104</v>
      </c>
      <c r="H12" s="571"/>
      <c r="I12" s="572"/>
      <c r="J12" s="572"/>
      <c r="K12" s="572"/>
      <c r="L12" s="572"/>
      <c r="M12" s="572"/>
      <c r="N12" s="572"/>
      <c r="O12" s="572"/>
      <c r="P12" s="572"/>
    </row>
    <row r="13" spans="2:16" ht="55.15" customHeight="1" thickBot="1" x14ac:dyDescent="0.4">
      <c r="B13" s="68" t="s">
        <v>105</v>
      </c>
      <c r="C13" s="69">
        <v>38935</v>
      </c>
      <c r="D13" s="70">
        <v>20388</v>
      </c>
      <c r="E13" s="71">
        <v>17484</v>
      </c>
      <c r="F13" s="72">
        <v>0</v>
      </c>
      <c r="G13" s="73">
        <v>128</v>
      </c>
      <c r="H13" s="74" t="s">
        <v>106</v>
      </c>
      <c r="I13" s="43"/>
      <c r="J13" s="37"/>
      <c r="K13" s="37"/>
      <c r="L13" s="37"/>
      <c r="M13" s="37"/>
      <c r="N13" s="37"/>
      <c r="O13" s="37"/>
      <c r="P13" s="37"/>
    </row>
    <row r="14" spans="2:16" ht="45" customHeight="1" thickTop="1" thickBot="1" x14ac:dyDescent="0.4">
      <c r="B14" s="75" t="s">
        <v>35</v>
      </c>
      <c r="C14" s="76">
        <v>193</v>
      </c>
      <c r="D14" s="76">
        <v>37</v>
      </c>
      <c r="E14" s="76">
        <v>35</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4</v>
      </c>
      <c r="D16" s="76">
        <v>4</v>
      </c>
      <c r="E16" s="76">
        <v>2</v>
      </c>
      <c r="F16" s="76">
        <v>0</v>
      </c>
      <c r="G16" s="76">
        <v>2</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v>0</v>
      </c>
      <c r="D18" s="86">
        <v>20388</v>
      </c>
      <c r="E18" s="86">
        <v>17484</v>
      </c>
      <c r="F18" s="86">
        <f>SUM(F13-F16)</f>
        <v>0</v>
      </c>
      <c r="G18" s="86">
        <v>2904</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17484</v>
      </c>
      <c r="D23" s="433" t="s">
        <v>116</v>
      </c>
      <c r="E23" s="434"/>
      <c r="F23" s="435"/>
      <c r="G23" s="91" t="s">
        <v>21</v>
      </c>
      <c r="H23" s="92">
        <v>20388</v>
      </c>
      <c r="I23" s="49"/>
      <c r="J23" s="43"/>
      <c r="K23" s="37"/>
      <c r="L23" s="37"/>
      <c r="M23" s="37"/>
      <c r="N23" s="37"/>
      <c r="O23" s="37"/>
      <c r="P23" s="37"/>
      <c r="Q23" s="37"/>
    </row>
    <row r="24" spans="2:17" ht="62.45" customHeight="1" x14ac:dyDescent="0.35">
      <c r="B24" s="93" t="s">
        <v>117</v>
      </c>
      <c r="C24" s="94">
        <v>3</v>
      </c>
      <c r="D24" s="436"/>
      <c r="E24" s="437"/>
      <c r="F24" s="438"/>
      <c r="G24" s="95" t="s">
        <v>34</v>
      </c>
      <c r="H24" s="96">
        <v>17484</v>
      </c>
      <c r="I24" s="97"/>
      <c r="J24" s="45"/>
    </row>
    <row r="25" spans="2:17" ht="55.9" customHeight="1" x14ac:dyDescent="0.35">
      <c r="B25" s="93" t="s">
        <v>118</v>
      </c>
      <c r="C25" s="94">
        <v>0</v>
      </c>
      <c r="D25" s="436"/>
      <c r="E25" s="437"/>
      <c r="F25" s="438"/>
      <c r="G25" s="91" t="s">
        <v>119</v>
      </c>
      <c r="H25" s="98">
        <v>2904</v>
      </c>
      <c r="I25" s="97"/>
      <c r="J25" s="45"/>
    </row>
    <row r="26" spans="2:17" ht="46.15" customHeight="1" thickBot="1" x14ac:dyDescent="0.4">
      <c r="B26" s="99" t="s">
        <v>120</v>
      </c>
      <c r="C26" s="100">
        <v>17484</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104</v>
      </c>
      <c r="F32" s="115"/>
      <c r="G32" s="115"/>
      <c r="H32" s="121"/>
      <c r="I32" s="45"/>
    </row>
    <row r="33" spans="2:10" ht="38.450000000000003" customHeight="1" thickBot="1" x14ac:dyDescent="0.35">
      <c r="B33" s="117" t="s">
        <v>43</v>
      </c>
      <c r="C33" s="118">
        <v>0</v>
      </c>
      <c r="D33" s="119" t="s">
        <v>44</v>
      </c>
      <c r="E33" s="120">
        <v>0</v>
      </c>
      <c r="F33" s="426" t="s">
        <v>125</v>
      </c>
      <c r="G33" s="427"/>
      <c r="H33" s="122"/>
      <c r="I33" s="45"/>
    </row>
    <row r="34" spans="2:10" ht="60.6" customHeight="1" thickBot="1" x14ac:dyDescent="0.4">
      <c r="B34" s="123" t="s">
        <v>126</v>
      </c>
      <c r="C34" s="124"/>
      <c r="D34" s="125" t="s">
        <v>45</v>
      </c>
      <c r="E34" s="126"/>
      <c r="F34" s="115"/>
      <c r="G34" s="115"/>
      <c r="H34" s="121"/>
      <c r="I34" s="127"/>
      <c r="J34" s="45"/>
    </row>
    <row r="35" spans="2:10" ht="37.9" customHeight="1" thickTop="1" x14ac:dyDescent="0.3">
      <c r="B35" s="128" t="s">
        <v>127</v>
      </c>
      <c r="C35" s="428" t="s">
        <v>215</v>
      </c>
      <c r="D35" s="429"/>
      <c r="E35" s="129"/>
      <c r="F35" s="115"/>
      <c r="G35" s="115"/>
      <c r="H35" s="121"/>
      <c r="I35" s="45"/>
    </row>
    <row r="36" spans="2:10" ht="35.450000000000003" customHeight="1" thickBot="1" x14ac:dyDescent="0.35">
      <c r="B36" s="130" t="s">
        <v>128</v>
      </c>
      <c r="C36" s="430" t="s">
        <v>60</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86" priority="3" stopIfTrue="1" operator="notEqual">
      <formula>0</formula>
    </cfRule>
  </conditionalFormatting>
  <conditionalFormatting sqref="H26 C27">
    <cfRule type="cellIs" dxfId="85" priority="1" stopIfTrue="1" operator="notEqual">
      <formula>0</formula>
    </cfRule>
  </conditionalFormatting>
  <conditionalFormatting sqref="H26 C27 H14:H18">
    <cfRule type="cellIs" dxfId="84" priority="2" stopIfTrue="1" operator="equal">
      <formula>0</formula>
    </cfRule>
  </conditionalFormatting>
  <pageMargins left="0.7" right="0.7" top="0.75" bottom="0.75" header="0.3" footer="0.3"/>
  <pageSetup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61</v>
      </c>
      <c r="D7" s="409"/>
      <c r="E7" s="45"/>
      <c r="F7" s="46" t="s">
        <v>96</v>
      </c>
      <c r="G7" s="47"/>
      <c r="H7" s="48">
        <v>50531</v>
      </c>
      <c r="I7" s="43"/>
      <c r="J7" s="37"/>
      <c r="K7" s="37"/>
      <c r="L7" s="37"/>
      <c r="M7" s="37"/>
      <c r="N7" s="37"/>
      <c r="O7" s="37"/>
      <c r="P7" s="37"/>
    </row>
    <row r="8" spans="2:16" ht="34.9" customHeight="1" thickBot="1" x14ac:dyDescent="0.4">
      <c r="B8" s="44" t="s">
        <v>97</v>
      </c>
      <c r="C8" s="410">
        <v>42311</v>
      </c>
      <c r="D8" s="411"/>
      <c r="E8" s="49"/>
      <c r="F8" s="50" t="s">
        <v>98</v>
      </c>
      <c r="G8" s="47"/>
      <c r="H8" s="51">
        <v>5936</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51075</v>
      </c>
      <c r="D13" s="70">
        <f>22980+168+16</f>
        <v>23164</v>
      </c>
      <c r="E13" s="71">
        <v>22884</v>
      </c>
      <c r="F13" s="72">
        <v>16</v>
      </c>
      <c r="G13" s="73">
        <f>168+96</f>
        <v>264</v>
      </c>
      <c r="H13" s="74" t="s">
        <v>106</v>
      </c>
      <c r="I13" s="43"/>
      <c r="J13" s="37"/>
      <c r="K13" s="37"/>
      <c r="L13" s="37"/>
      <c r="M13" s="37"/>
      <c r="N13" s="37"/>
      <c r="O13" s="37"/>
      <c r="P13" s="37"/>
    </row>
    <row r="14" spans="2:16" ht="45" customHeight="1" thickTop="1" thickBot="1" x14ac:dyDescent="0.4">
      <c r="B14" s="75" t="s">
        <v>35</v>
      </c>
      <c r="C14" s="76">
        <f>514+2159+119+109</f>
        <v>2901</v>
      </c>
      <c r="D14" s="76">
        <f>33+341+13+21+2</f>
        <v>410</v>
      </c>
      <c r="E14" s="76">
        <v>408</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1</v>
      </c>
      <c r="D16" s="76">
        <v>1</v>
      </c>
      <c r="E16" s="76">
        <v>1</v>
      </c>
      <c r="F16" s="76"/>
      <c r="G16" s="76"/>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48173</v>
      </c>
      <c r="D18" s="86">
        <f>SUM(D13-(D14++D15+D16+D17))</f>
        <v>22753</v>
      </c>
      <c r="E18" s="86">
        <f>SUM(E13-(E14+E15+E16+E17))</f>
        <v>22475</v>
      </c>
      <c r="F18" s="86">
        <f>SUM(F13-F16)</f>
        <v>16</v>
      </c>
      <c r="G18" s="86">
        <f>SUM(G13-(G14+G15+G16+G17))</f>
        <v>262</v>
      </c>
      <c r="H18" s="87">
        <f>SUM(D18-(F18+E18+G18))</f>
        <v>0</v>
      </c>
      <c r="I18" s="37"/>
      <c r="J18" s="37"/>
      <c r="K18" s="37"/>
      <c r="L18" s="37"/>
      <c r="M18" s="37"/>
      <c r="N18" s="37"/>
      <c r="O18" s="37"/>
      <c r="P18" s="37"/>
    </row>
    <row r="20" spans="2:17" ht="84.6" customHeight="1" thickBot="1" x14ac:dyDescent="0.3">
      <c r="B20" s="414" t="s">
        <v>110</v>
      </c>
      <c r="C20" s="415"/>
      <c r="D20" s="416" t="s">
        <v>216</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22878</v>
      </c>
      <c r="D23" s="433" t="s">
        <v>116</v>
      </c>
      <c r="E23" s="434"/>
      <c r="F23" s="435"/>
      <c r="G23" s="91" t="s">
        <v>21</v>
      </c>
      <c r="H23" s="92">
        <f>SUM(D14:D18)</f>
        <v>23164</v>
      </c>
      <c r="I23" s="49"/>
      <c r="J23" s="43"/>
      <c r="K23" s="37"/>
      <c r="L23" s="37"/>
      <c r="M23" s="37"/>
      <c r="N23" s="37"/>
      <c r="O23" s="37"/>
      <c r="P23" s="37"/>
      <c r="Q23" s="37"/>
    </row>
    <row r="24" spans="2:17" ht="62.45" customHeight="1" x14ac:dyDescent="0.35">
      <c r="B24" s="93" t="s">
        <v>117</v>
      </c>
      <c r="C24" s="94">
        <v>2</v>
      </c>
      <c r="D24" s="436"/>
      <c r="E24" s="437"/>
      <c r="F24" s="438"/>
      <c r="G24" s="95" t="s">
        <v>34</v>
      </c>
      <c r="H24" s="96">
        <f>SUM(E14:E18)</f>
        <v>22884</v>
      </c>
      <c r="I24" s="97"/>
      <c r="J24" s="45"/>
    </row>
    <row r="25" spans="2:17" ht="55.9" customHeight="1" x14ac:dyDescent="0.35">
      <c r="B25" s="93" t="s">
        <v>118</v>
      </c>
      <c r="C25" s="94">
        <v>8</v>
      </c>
      <c r="D25" s="436"/>
      <c r="E25" s="437"/>
      <c r="F25" s="438"/>
      <c r="G25" s="91" t="s">
        <v>119</v>
      </c>
      <c r="H25" s="98">
        <f>SUM((F16+F18)+(G14+G15+G16+G17+G18))</f>
        <v>280</v>
      </c>
      <c r="I25" s="97"/>
      <c r="J25" s="45"/>
    </row>
    <row r="26" spans="2:17" ht="46.15" customHeight="1" thickBot="1" x14ac:dyDescent="0.4">
      <c r="B26" s="99" t="s">
        <v>120</v>
      </c>
      <c r="C26" s="100">
        <f>SUM(C23-C24+C25)</f>
        <v>22884</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573">
        <v>12</v>
      </c>
      <c r="D32" s="119" t="s">
        <v>42</v>
      </c>
      <c r="E32" s="574">
        <v>107</v>
      </c>
      <c r="F32" s="115"/>
      <c r="G32" s="115"/>
      <c r="H32" s="121"/>
      <c r="I32" s="45"/>
    </row>
    <row r="33" spans="2:10" ht="38.450000000000003" customHeight="1" thickBot="1" x14ac:dyDescent="0.35">
      <c r="B33" s="117" t="s">
        <v>43</v>
      </c>
      <c r="C33" s="573">
        <v>2</v>
      </c>
      <c r="D33" s="119" t="s">
        <v>44</v>
      </c>
      <c r="E33" s="574">
        <v>0</v>
      </c>
      <c r="F33" s="426" t="s">
        <v>125</v>
      </c>
      <c r="G33" s="427"/>
      <c r="H33" s="122" t="s">
        <v>135</v>
      </c>
      <c r="I33" s="45"/>
    </row>
    <row r="34" spans="2:10" ht="60.6" customHeight="1" thickBot="1" x14ac:dyDescent="0.35">
      <c r="B34" s="123" t="s">
        <v>126</v>
      </c>
      <c r="C34" s="575">
        <v>10127</v>
      </c>
      <c r="D34" s="125" t="s">
        <v>45</v>
      </c>
      <c r="E34" s="576">
        <v>0</v>
      </c>
      <c r="F34" s="115"/>
      <c r="G34" s="115"/>
      <c r="H34" s="121"/>
      <c r="I34" s="127"/>
      <c r="J34" s="45"/>
    </row>
    <row r="35" spans="2:10" ht="37.9" customHeight="1" thickTop="1" x14ac:dyDescent="0.3">
      <c r="B35" s="128" t="s">
        <v>127</v>
      </c>
      <c r="C35" s="428" t="s">
        <v>163</v>
      </c>
      <c r="D35" s="429"/>
      <c r="E35" s="129"/>
      <c r="F35" s="115"/>
      <c r="G35" s="115"/>
      <c r="H35" s="121"/>
      <c r="I35" s="45"/>
    </row>
    <row r="36" spans="2:10" ht="35.450000000000003" customHeight="1" thickBot="1" x14ac:dyDescent="0.35">
      <c r="B36" s="130" t="s">
        <v>128</v>
      </c>
      <c r="C36" s="557" t="s">
        <v>217</v>
      </c>
      <c r="D36" s="558"/>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D28:H28"/>
    <mergeCell ref="B30:E30"/>
    <mergeCell ref="B31:C31"/>
    <mergeCell ref="D31:E31"/>
    <mergeCell ref="F33:G33"/>
    <mergeCell ref="B5:D6"/>
    <mergeCell ref="C7:D7"/>
    <mergeCell ref="C8:D8"/>
    <mergeCell ref="F11:G11"/>
    <mergeCell ref="B20:C20"/>
    <mergeCell ref="D20:H20"/>
    <mergeCell ref="D21:F22"/>
    <mergeCell ref="B22:C22"/>
    <mergeCell ref="G22:H22"/>
    <mergeCell ref="D23:F26"/>
    <mergeCell ref="B28:C28"/>
  </mergeCells>
  <conditionalFormatting sqref="H14:H18">
    <cfRule type="cellIs" dxfId="83" priority="3" stopIfTrue="1" operator="notEqual">
      <formula>0</formula>
    </cfRule>
  </conditionalFormatting>
  <conditionalFormatting sqref="H26 C27">
    <cfRule type="cellIs" dxfId="82" priority="1" stopIfTrue="1" operator="notEqual">
      <formula>0</formula>
    </cfRule>
  </conditionalFormatting>
  <conditionalFormatting sqref="H26 C27 H14:H18">
    <cfRule type="cellIs" dxfId="81" priority="2" stopIfTrue="1" operator="equal">
      <formula>0</formula>
    </cfRule>
  </conditionalFormatting>
  <pageMargins left="0.7" right="0.7" top="0.75" bottom="0.75" header="0.3" footer="0.3"/>
  <pageSetup orientation="portrait"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B1:Q57"/>
  <sheetViews>
    <sheetView topLeftCell="A7" workbookViewId="0">
      <selection activeCell="A7"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62</v>
      </c>
      <c r="D7" s="409"/>
      <c r="E7" s="45"/>
      <c r="F7" s="46" t="s">
        <v>96</v>
      </c>
      <c r="G7" s="47"/>
      <c r="H7" s="48">
        <v>23021</v>
      </c>
      <c r="I7" s="43"/>
      <c r="J7" s="37"/>
      <c r="K7" s="37"/>
      <c r="L7" s="37"/>
      <c r="M7" s="37"/>
      <c r="N7" s="37"/>
      <c r="O7" s="37"/>
      <c r="P7" s="37"/>
    </row>
    <row r="8" spans="2:16" ht="34.9" customHeight="1" thickBot="1" x14ac:dyDescent="0.4">
      <c r="B8" s="44" t="s">
        <v>97</v>
      </c>
      <c r="C8" s="410" t="s">
        <v>218</v>
      </c>
      <c r="D8" s="411"/>
      <c r="E8" s="49"/>
      <c r="F8" s="50" t="s">
        <v>98</v>
      </c>
      <c r="G8" s="47"/>
      <c r="H8" s="51">
        <v>2314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23021</v>
      </c>
      <c r="D13" s="70">
        <v>12804</v>
      </c>
      <c r="E13" s="71">
        <v>12676</v>
      </c>
      <c r="F13" s="72"/>
      <c r="G13" s="73">
        <v>128</v>
      </c>
      <c r="H13" s="74" t="s">
        <v>106</v>
      </c>
      <c r="I13" s="43"/>
      <c r="J13" s="37"/>
      <c r="K13" s="37"/>
      <c r="L13" s="37"/>
      <c r="M13" s="37"/>
      <c r="N13" s="37"/>
      <c r="O13" s="37"/>
      <c r="P13" s="37"/>
    </row>
    <row r="14" spans="2:16" ht="45" customHeight="1" thickTop="1" thickBot="1" x14ac:dyDescent="0.4">
      <c r="B14" s="75" t="s">
        <v>35</v>
      </c>
      <c r="C14" s="76">
        <v>298</v>
      </c>
      <c r="D14" s="76">
        <v>32</v>
      </c>
      <c r="E14" s="76">
        <v>32</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22723</v>
      </c>
      <c r="D18" s="86">
        <f>SUM(D13-(D14++D15+D16+D17))</f>
        <v>12772</v>
      </c>
      <c r="E18" s="86">
        <f>SUM(E13-(E14++E15+E16+E17))</f>
        <v>12644</v>
      </c>
      <c r="F18" s="86">
        <f>SUM(F13-F16)</f>
        <v>0</v>
      </c>
      <c r="G18" s="86">
        <f>SUM(G13-(G14+G15+G16+G17))</f>
        <v>128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12672</v>
      </c>
      <c r="D23" s="433" t="s">
        <v>116</v>
      </c>
      <c r="E23" s="434"/>
      <c r="F23" s="435"/>
      <c r="G23" s="91" t="s">
        <v>21</v>
      </c>
      <c r="H23" s="92">
        <f>SUM(D14:D18)</f>
        <v>12804</v>
      </c>
      <c r="I23" s="49"/>
      <c r="J23" s="43"/>
      <c r="K23" s="37"/>
      <c r="L23" s="37"/>
      <c r="M23" s="37"/>
      <c r="N23" s="37"/>
      <c r="O23" s="37"/>
      <c r="P23" s="37"/>
      <c r="Q23" s="37"/>
    </row>
    <row r="24" spans="2:17" ht="62.45" customHeight="1" x14ac:dyDescent="0.35">
      <c r="B24" s="93" t="s">
        <v>117</v>
      </c>
      <c r="C24" s="94"/>
      <c r="D24" s="436"/>
      <c r="E24" s="437"/>
      <c r="F24" s="438"/>
      <c r="G24" s="95" t="s">
        <v>34</v>
      </c>
      <c r="H24" s="96">
        <f>SUM(E14:E18)</f>
        <v>12676</v>
      </c>
      <c r="I24" s="97"/>
      <c r="J24" s="45"/>
    </row>
    <row r="25" spans="2:17" ht="55.9" customHeight="1" x14ac:dyDescent="0.35">
      <c r="B25" s="93" t="s">
        <v>118</v>
      </c>
      <c r="C25" s="94">
        <v>4</v>
      </c>
      <c r="D25" s="436"/>
      <c r="E25" s="437"/>
      <c r="F25" s="438"/>
      <c r="G25" s="91" t="s">
        <v>119</v>
      </c>
      <c r="H25" s="98">
        <f>SUM((F16+F18)+(G14+G15+G16+G17+G18))</f>
        <v>128</v>
      </c>
      <c r="I25" s="97"/>
      <c r="J25" s="45"/>
    </row>
    <row r="26" spans="2:17" ht="46.15" customHeight="1" thickBot="1" x14ac:dyDescent="0.4">
      <c r="B26" s="99" t="s">
        <v>120</v>
      </c>
      <c r="C26" s="100">
        <f>SUM(C23-C24+C25)</f>
        <v>12676</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11</v>
      </c>
      <c r="D32" s="119" t="s">
        <v>42</v>
      </c>
      <c r="E32" s="120">
        <v>12</v>
      </c>
      <c r="F32" s="115"/>
      <c r="G32" s="115"/>
      <c r="H32" s="121"/>
      <c r="I32" s="45"/>
    </row>
    <row r="33" spans="2:10" ht="38.450000000000003" customHeight="1" thickBot="1" x14ac:dyDescent="0.35">
      <c r="B33" s="117" t="s">
        <v>43</v>
      </c>
      <c r="C33" s="118">
        <v>3</v>
      </c>
      <c r="D33" s="119" t="s">
        <v>44</v>
      </c>
      <c r="E33" s="120"/>
      <c r="F33" s="426" t="s">
        <v>125</v>
      </c>
      <c r="G33" s="427"/>
      <c r="H33" s="122">
        <v>0</v>
      </c>
      <c r="I33" s="45"/>
    </row>
    <row r="34" spans="2:10" ht="60.6" customHeight="1" thickBot="1" x14ac:dyDescent="0.4">
      <c r="B34" s="123" t="s">
        <v>126</v>
      </c>
      <c r="C34" s="124">
        <v>5236</v>
      </c>
      <c r="D34" s="125" t="s">
        <v>45</v>
      </c>
      <c r="E34" s="126"/>
      <c r="F34" s="115"/>
      <c r="G34" s="115"/>
      <c r="H34" s="121"/>
      <c r="I34" s="127"/>
      <c r="J34" s="45"/>
    </row>
    <row r="35" spans="2:10" ht="37.9" customHeight="1" thickTop="1" x14ac:dyDescent="0.3">
      <c r="B35" s="128" t="s">
        <v>127</v>
      </c>
      <c r="C35" s="428" t="s">
        <v>219</v>
      </c>
      <c r="D35" s="429"/>
      <c r="E35" s="129"/>
      <c r="F35" s="115"/>
      <c r="G35" s="115"/>
      <c r="H35" s="121"/>
      <c r="I35" s="45"/>
    </row>
    <row r="36" spans="2:10" ht="35.450000000000003" customHeight="1" thickBot="1" x14ac:dyDescent="0.35">
      <c r="B36" s="130" t="s">
        <v>128</v>
      </c>
      <c r="C36" s="430" t="s">
        <v>220</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80" priority="3" stopIfTrue="1" operator="notEqual">
      <formula>0</formula>
    </cfRule>
  </conditionalFormatting>
  <conditionalFormatting sqref="H26 C27">
    <cfRule type="cellIs" dxfId="79" priority="1" stopIfTrue="1" operator="notEqual">
      <formula>0</formula>
    </cfRule>
  </conditionalFormatting>
  <conditionalFormatting sqref="H26 C27 H14:H18">
    <cfRule type="cellIs" dxfId="78" priority="2" stopIfTrue="1" operator="equal">
      <formula>0</formula>
    </cfRule>
  </conditionalFormatting>
  <pageMargins left="0.7" right="0.7" top="0.75" bottom="0.75" header="0.3" footer="0.3"/>
  <pageSetup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B1:Q57"/>
  <sheetViews>
    <sheetView workbookViewId="0">
      <selection activeCell="C37" sqref="C37"/>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63</v>
      </c>
      <c r="D7" s="409"/>
      <c r="E7" s="45"/>
      <c r="F7" s="46" t="s">
        <v>96</v>
      </c>
      <c r="G7" s="47"/>
      <c r="H7" s="48">
        <v>1193706</v>
      </c>
      <c r="I7" s="43"/>
      <c r="J7" s="37"/>
      <c r="K7" s="37"/>
      <c r="L7" s="37"/>
      <c r="M7" s="37"/>
      <c r="N7" s="37"/>
      <c r="O7" s="37"/>
      <c r="P7" s="37"/>
    </row>
    <row r="8" spans="2:16" ht="34.9" customHeight="1" thickBot="1" x14ac:dyDescent="0.4">
      <c r="B8" s="44" t="s">
        <v>97</v>
      </c>
      <c r="C8" s="410" t="s">
        <v>218</v>
      </c>
      <c r="D8" s="411"/>
      <c r="E8" s="49"/>
      <c r="F8" s="50" t="s">
        <v>98</v>
      </c>
      <c r="G8" s="47"/>
      <c r="H8" s="139">
        <v>112795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1204515</v>
      </c>
      <c r="D13" s="70">
        <v>474363</v>
      </c>
      <c r="E13" s="71">
        <v>467608</v>
      </c>
      <c r="F13" s="72">
        <v>1</v>
      </c>
      <c r="G13" s="73">
        <v>6754</v>
      </c>
      <c r="H13" s="74" t="s">
        <v>106</v>
      </c>
      <c r="I13" s="43"/>
      <c r="J13" s="37"/>
      <c r="K13" s="37"/>
      <c r="L13" s="37"/>
      <c r="M13" s="37"/>
      <c r="N13" s="37"/>
      <c r="O13" s="37"/>
      <c r="P13" s="37"/>
    </row>
    <row r="14" spans="2:16" ht="45" customHeight="1" thickTop="1" thickBot="1" x14ac:dyDescent="0.4">
      <c r="B14" s="75" t="s">
        <v>35</v>
      </c>
      <c r="C14" s="76">
        <v>16774</v>
      </c>
      <c r="D14" s="76">
        <v>2759</v>
      </c>
      <c r="E14" s="76">
        <v>2725</v>
      </c>
      <c r="F14" s="77" t="s">
        <v>36</v>
      </c>
      <c r="G14" s="76">
        <v>34</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47</v>
      </c>
      <c r="D16" s="76">
        <v>52</v>
      </c>
      <c r="E16" s="76">
        <v>34</v>
      </c>
      <c r="F16" s="76">
        <v>1</v>
      </c>
      <c r="G16" s="76">
        <v>17</v>
      </c>
      <c r="H16" s="78">
        <f>SUM(D16-(F16+E16+G16))</f>
        <v>0</v>
      </c>
      <c r="I16" s="37"/>
      <c r="J16" s="37"/>
      <c r="K16" s="37"/>
      <c r="L16" s="37"/>
      <c r="M16" s="37"/>
      <c r="N16" s="37"/>
      <c r="O16" s="37"/>
      <c r="P16" s="37"/>
    </row>
    <row r="17" spans="2:17" ht="57" customHeight="1" thickTop="1" thickBot="1" x14ac:dyDescent="0.35">
      <c r="B17" s="81" t="s">
        <v>108</v>
      </c>
      <c r="C17" s="82">
        <v>274</v>
      </c>
      <c r="D17" s="82">
        <v>274</v>
      </c>
      <c r="E17" s="82">
        <v>274</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1187420</v>
      </c>
      <c r="D18" s="86">
        <f>SUM(D13-(D14++D15+D16+D17))</f>
        <v>471278</v>
      </c>
      <c r="E18" s="86">
        <f>SUM(E13-(E14++E15+E16+E17))</f>
        <v>464575</v>
      </c>
      <c r="F18" s="86">
        <f>SUM(F13-F16)</f>
        <v>0</v>
      </c>
      <c r="G18" s="86">
        <f>SUM(G13-(G14+G15+G16+G17))</f>
        <v>6703</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467553</v>
      </c>
      <c r="D23" s="433" t="s">
        <v>116</v>
      </c>
      <c r="E23" s="434"/>
      <c r="F23" s="435"/>
      <c r="G23" s="91" t="s">
        <v>21</v>
      </c>
      <c r="H23" s="92">
        <f>SUM(D14:D18)</f>
        <v>474363</v>
      </c>
      <c r="I23" s="49"/>
      <c r="J23" s="43"/>
      <c r="K23" s="37"/>
      <c r="L23" s="37"/>
      <c r="M23" s="37"/>
      <c r="N23" s="37"/>
      <c r="O23" s="37"/>
      <c r="P23" s="37"/>
      <c r="Q23" s="37"/>
    </row>
    <row r="24" spans="2:17" ht="62.45" customHeight="1" x14ac:dyDescent="0.35">
      <c r="B24" s="93" t="s">
        <v>117</v>
      </c>
      <c r="C24" s="94">
        <v>17</v>
      </c>
      <c r="D24" s="436"/>
      <c r="E24" s="437"/>
      <c r="F24" s="438"/>
      <c r="G24" s="95" t="s">
        <v>34</v>
      </c>
      <c r="H24" s="96">
        <f>SUM(E14:E18)</f>
        <v>467608</v>
      </c>
      <c r="I24" s="97"/>
      <c r="J24" s="45"/>
    </row>
    <row r="25" spans="2:17" ht="55.9" customHeight="1" x14ac:dyDescent="0.35">
      <c r="B25" s="93" t="s">
        <v>118</v>
      </c>
      <c r="C25" s="94">
        <v>72</v>
      </c>
      <c r="D25" s="436"/>
      <c r="E25" s="437"/>
      <c r="F25" s="438"/>
      <c r="G25" s="91" t="s">
        <v>119</v>
      </c>
      <c r="H25" s="98">
        <f>SUM((F16+F18)+(G14+G15+G16+G17+G18))</f>
        <v>6755</v>
      </c>
      <c r="I25" s="97"/>
      <c r="J25" s="45"/>
    </row>
    <row r="26" spans="2:17" ht="46.15" customHeight="1" thickBot="1" x14ac:dyDescent="0.4">
      <c r="B26" s="99" t="s">
        <v>120</v>
      </c>
      <c r="C26" s="100">
        <f>SUM(C23-C24+C25)</f>
        <v>467608</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792</v>
      </c>
      <c r="D32" s="119" t="s">
        <v>42</v>
      </c>
      <c r="E32" s="120">
        <v>0</v>
      </c>
      <c r="F32" s="115"/>
      <c r="G32" s="115"/>
      <c r="H32" s="121"/>
      <c r="I32" s="45"/>
    </row>
    <row r="33" spans="2:10" ht="38.450000000000003" customHeight="1" thickBot="1" x14ac:dyDescent="0.35">
      <c r="B33" s="117" t="s">
        <v>43</v>
      </c>
      <c r="C33" s="118">
        <v>52</v>
      </c>
      <c r="D33" s="119" t="s">
        <v>44</v>
      </c>
      <c r="E33" s="120">
        <v>2419</v>
      </c>
      <c r="F33" s="426" t="s">
        <v>125</v>
      </c>
      <c r="G33" s="427"/>
      <c r="H33" s="122">
        <v>0</v>
      </c>
      <c r="I33" s="45"/>
    </row>
    <row r="34" spans="2:10" ht="60.6" customHeight="1" thickBot="1" x14ac:dyDescent="0.4">
      <c r="B34" s="123" t="s">
        <v>126</v>
      </c>
      <c r="C34" s="124">
        <v>124837</v>
      </c>
      <c r="D34" s="125" t="s">
        <v>45</v>
      </c>
      <c r="E34" s="126">
        <v>0</v>
      </c>
      <c r="F34" s="115"/>
      <c r="G34" s="115"/>
      <c r="H34" s="121"/>
      <c r="I34" s="127"/>
      <c r="J34" s="45"/>
    </row>
    <row r="35" spans="2:10" ht="37.9" customHeight="1" thickTop="1" x14ac:dyDescent="0.3">
      <c r="B35" s="128" t="s">
        <v>127</v>
      </c>
      <c r="C35" s="428" t="s">
        <v>221</v>
      </c>
      <c r="D35" s="429"/>
      <c r="E35" s="129"/>
      <c r="F35" s="115"/>
      <c r="G35" s="115"/>
      <c r="H35" s="121"/>
      <c r="I35" s="45"/>
    </row>
    <row r="36" spans="2:10" ht="35.450000000000003" customHeight="1" thickBot="1" x14ac:dyDescent="0.35">
      <c r="B36" s="130" t="s">
        <v>128</v>
      </c>
      <c r="C36" s="430" t="s">
        <v>222</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3:G33"/>
    <mergeCell ref="C35:D35"/>
    <mergeCell ref="C36:D36"/>
    <mergeCell ref="B38:D38"/>
    <mergeCell ref="B20:C20"/>
    <mergeCell ref="D20:H20"/>
    <mergeCell ref="D21:F22"/>
    <mergeCell ref="B22:C22"/>
    <mergeCell ref="G22:H22"/>
    <mergeCell ref="B28:C28"/>
    <mergeCell ref="D28:H28"/>
    <mergeCell ref="B30:E30"/>
    <mergeCell ref="B31:C31"/>
    <mergeCell ref="D31:E31"/>
    <mergeCell ref="B5:D6"/>
    <mergeCell ref="C7:D7"/>
    <mergeCell ref="C8:D8"/>
    <mergeCell ref="F11:G11"/>
    <mergeCell ref="D23:F26"/>
  </mergeCells>
  <conditionalFormatting sqref="H14:H18">
    <cfRule type="cellIs" dxfId="77" priority="3" stopIfTrue="1" operator="notEqual">
      <formula>0</formula>
    </cfRule>
  </conditionalFormatting>
  <conditionalFormatting sqref="H26 C27">
    <cfRule type="cellIs" dxfId="75" priority="1" stopIfTrue="1" operator="notEqual">
      <formula>0</formula>
    </cfRule>
  </conditionalFormatting>
  <conditionalFormatting sqref="H26 C27 H14:H18">
    <cfRule type="cellIs" dxfId="73" priority="2" stopIfTrue="1" operator="equal">
      <formula>0</formula>
    </cfRule>
  </conditionalFormatting>
  <pageMargins left="0.7" right="0.7" top="0.75" bottom="0.75" header="0.3" footer="0.3"/>
  <pageSetup orientation="portrait"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A1:Q57"/>
  <sheetViews>
    <sheetView workbookViewId="0">
      <selection activeCell="A19"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1:16" ht="24" customHeight="1" x14ac:dyDescent="0.25">
      <c r="A1" s="26" t="s">
        <v>222</v>
      </c>
      <c r="B1" s="27" t="s">
        <v>91</v>
      </c>
      <c r="C1" s="27"/>
      <c r="D1" s="27"/>
      <c r="E1" s="27"/>
      <c r="F1" s="27"/>
    </row>
    <row r="2" spans="1:16" ht="25.15" customHeight="1" x14ac:dyDescent="0.25">
      <c r="B2" s="28" t="s">
        <v>32</v>
      </c>
      <c r="C2" s="27"/>
      <c r="D2" s="27"/>
      <c r="E2" s="27"/>
      <c r="F2" s="27"/>
    </row>
    <row r="3" spans="1:16" ht="18.75" customHeight="1" thickBot="1" x14ac:dyDescent="0.4">
      <c r="B3" s="29" t="s">
        <v>92</v>
      </c>
    </row>
    <row r="4" spans="1:16" ht="0.75" customHeight="1" thickBot="1" x14ac:dyDescent="0.4">
      <c r="B4" s="30"/>
      <c r="C4" s="31"/>
      <c r="D4" s="32"/>
      <c r="E4" s="33"/>
      <c r="F4" s="34"/>
      <c r="G4" s="35"/>
      <c r="H4" s="36"/>
      <c r="I4" s="37"/>
      <c r="J4" s="37"/>
      <c r="K4" s="37"/>
      <c r="L4" s="37"/>
      <c r="M4" s="37"/>
      <c r="N4" s="37"/>
      <c r="O4" s="37"/>
      <c r="P4" s="37"/>
    </row>
    <row r="5" spans="1:16" ht="36" customHeight="1" thickBot="1" x14ac:dyDescent="0.3">
      <c r="B5" s="402" t="s">
        <v>33</v>
      </c>
      <c r="C5" s="403"/>
      <c r="D5" s="404"/>
      <c r="E5" s="38"/>
      <c r="F5"/>
      <c r="G5"/>
      <c r="H5"/>
      <c r="I5" s="37"/>
      <c r="J5" s="37"/>
      <c r="K5" s="37"/>
      <c r="L5" s="37"/>
      <c r="M5" s="37"/>
      <c r="N5" s="37"/>
      <c r="O5" s="37"/>
      <c r="P5" s="37"/>
    </row>
    <row r="6" spans="1:16" ht="34.9" customHeight="1" x14ac:dyDescent="0.35">
      <c r="B6" s="405"/>
      <c r="C6" s="406"/>
      <c r="D6" s="407"/>
      <c r="E6" s="39"/>
      <c r="F6" s="40" t="s">
        <v>93</v>
      </c>
      <c r="G6" s="41"/>
      <c r="H6" s="42"/>
      <c r="I6" s="43"/>
      <c r="J6" s="37"/>
      <c r="K6" s="37"/>
      <c r="L6" s="37"/>
      <c r="M6" s="37"/>
      <c r="N6" s="37"/>
      <c r="O6" s="37"/>
      <c r="P6" s="37"/>
    </row>
    <row r="7" spans="1:16" ht="41.25" customHeight="1" x14ac:dyDescent="0.35">
      <c r="B7" s="44" t="s">
        <v>94</v>
      </c>
      <c r="C7" s="408" t="s">
        <v>64</v>
      </c>
      <c r="D7" s="409"/>
      <c r="E7" s="45"/>
      <c r="F7" s="46" t="s">
        <v>96</v>
      </c>
      <c r="G7" s="47"/>
      <c r="H7" s="48">
        <v>154355</v>
      </c>
      <c r="I7" s="43"/>
      <c r="J7" s="37"/>
      <c r="K7" s="37"/>
      <c r="L7" s="37"/>
      <c r="M7" s="37"/>
      <c r="N7" s="37"/>
      <c r="O7" s="37"/>
      <c r="P7" s="37"/>
    </row>
    <row r="8" spans="1:16" ht="34.9" customHeight="1" thickBot="1" x14ac:dyDescent="0.4">
      <c r="B8" s="44" t="s">
        <v>97</v>
      </c>
      <c r="C8" s="410">
        <v>42311</v>
      </c>
      <c r="D8" s="411"/>
      <c r="E8" s="49"/>
      <c r="F8" s="50" t="s">
        <v>98</v>
      </c>
      <c r="G8" s="47"/>
      <c r="H8" s="51">
        <v>58251</v>
      </c>
      <c r="I8" s="52"/>
      <c r="J8" s="52"/>
      <c r="K8" s="52"/>
      <c r="L8" s="37"/>
      <c r="M8" s="37"/>
      <c r="N8" s="37"/>
      <c r="O8" s="37"/>
      <c r="P8" s="37"/>
    </row>
    <row r="9" spans="1:16" ht="10.9" customHeight="1" thickBot="1" x14ac:dyDescent="0.4">
      <c r="B9" s="53"/>
      <c r="C9" s="54"/>
      <c r="D9" s="55"/>
      <c r="E9" s="33"/>
      <c r="F9" s="34"/>
      <c r="G9" s="35"/>
      <c r="H9" s="36"/>
      <c r="I9" s="37"/>
      <c r="J9" s="37"/>
      <c r="K9" s="37"/>
      <c r="L9" s="37"/>
      <c r="M9" s="37"/>
      <c r="N9" s="37"/>
      <c r="O9" s="37"/>
      <c r="P9" s="37"/>
    </row>
    <row r="10" spans="1:16" ht="40.9" customHeight="1" thickBot="1" x14ac:dyDescent="0.4">
      <c r="B10" s="56" t="s">
        <v>99</v>
      </c>
      <c r="C10" s="57"/>
      <c r="D10" s="58"/>
      <c r="E10" s="58"/>
      <c r="F10" s="58"/>
      <c r="G10" s="58"/>
      <c r="H10" s="59"/>
      <c r="I10" s="37"/>
      <c r="J10" s="37"/>
      <c r="K10" s="37"/>
      <c r="L10" s="37"/>
      <c r="M10" s="37"/>
      <c r="N10" s="37"/>
      <c r="O10" s="37"/>
      <c r="P10" s="37"/>
    </row>
    <row r="11" spans="1:16" ht="40.9" customHeight="1" x14ac:dyDescent="0.35">
      <c r="B11" s="56"/>
      <c r="C11" s="57"/>
      <c r="D11" s="58"/>
      <c r="E11" s="58"/>
      <c r="F11" s="412" t="s">
        <v>100</v>
      </c>
      <c r="G11" s="413"/>
      <c r="H11" s="59"/>
      <c r="I11" s="37"/>
      <c r="J11" s="37"/>
      <c r="K11" s="37"/>
      <c r="L11" s="37"/>
      <c r="M11" s="37"/>
      <c r="N11" s="37"/>
      <c r="O11" s="37"/>
      <c r="P11" s="37"/>
    </row>
    <row r="12" spans="1: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1:16" ht="55.15" customHeight="1" thickBot="1" x14ac:dyDescent="0.4">
      <c r="B13" s="68" t="s">
        <v>105</v>
      </c>
      <c r="C13" s="69">
        <v>154647</v>
      </c>
      <c r="D13" s="70">
        <v>59614</v>
      </c>
      <c r="E13" s="71">
        <v>58940</v>
      </c>
      <c r="F13" s="72">
        <v>1</v>
      </c>
      <c r="G13" s="73">
        <v>677</v>
      </c>
      <c r="H13" s="74" t="s">
        <v>106</v>
      </c>
      <c r="I13" s="43"/>
      <c r="J13" s="37"/>
      <c r="K13" s="37"/>
      <c r="L13" s="37"/>
      <c r="M13" s="37"/>
      <c r="N13" s="37"/>
      <c r="O13" s="37"/>
      <c r="P13" s="37"/>
    </row>
    <row r="14" spans="1:16" ht="45" customHeight="1" thickTop="1" thickBot="1" x14ac:dyDescent="0.4">
      <c r="B14" s="75" t="s">
        <v>35</v>
      </c>
      <c r="C14" s="76">
        <v>7761</v>
      </c>
      <c r="D14" s="76">
        <v>1251</v>
      </c>
      <c r="E14" s="76">
        <v>1228</v>
      </c>
      <c r="F14" s="77" t="s">
        <v>36</v>
      </c>
      <c r="G14" s="76">
        <v>23</v>
      </c>
      <c r="H14" s="78">
        <f>SUM(D14-(E14+G14))</f>
        <v>0</v>
      </c>
      <c r="I14" s="37"/>
      <c r="J14" s="37"/>
      <c r="K14" s="37"/>
      <c r="L14" s="37"/>
      <c r="M14" s="37"/>
      <c r="N14" s="37"/>
      <c r="O14" s="37"/>
      <c r="P14" s="37"/>
    </row>
    <row r="15" spans="1: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1:16" ht="62.45" customHeight="1" thickTop="1" thickBot="1" x14ac:dyDescent="0.35">
      <c r="B16" s="79" t="s">
        <v>107</v>
      </c>
      <c r="C16" s="76">
        <v>1</v>
      </c>
      <c r="D16" s="76">
        <v>1</v>
      </c>
      <c r="E16" s="76">
        <v>0</v>
      </c>
      <c r="F16" s="76">
        <v>1</v>
      </c>
      <c r="G16" s="76">
        <v>0</v>
      </c>
      <c r="H16" s="78">
        <f>SUM(D16-(F16+E16+G16))</f>
        <v>0</v>
      </c>
      <c r="I16" s="37"/>
      <c r="J16" s="37"/>
      <c r="K16" s="37"/>
      <c r="L16" s="37"/>
      <c r="M16" s="37"/>
      <c r="N16" s="37"/>
      <c r="O16" s="37"/>
      <c r="P16" s="37"/>
    </row>
    <row r="17" spans="2:17" ht="57" customHeight="1" thickTop="1" thickBot="1" x14ac:dyDescent="0.35">
      <c r="B17" s="81" t="s">
        <v>108</v>
      </c>
      <c r="C17" s="82">
        <v>9</v>
      </c>
      <c r="D17" s="82">
        <v>9</v>
      </c>
      <c r="E17" s="82">
        <v>9</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146876</v>
      </c>
      <c r="D18" s="86">
        <f>SUM(D13-(D14++D15+D16+D17))</f>
        <v>58353</v>
      </c>
      <c r="E18" s="86">
        <f>SUM(E13-(E14++E15+E16+E17))</f>
        <v>57703</v>
      </c>
      <c r="F18" s="86">
        <f>SUM(F13-F16)</f>
        <v>0</v>
      </c>
      <c r="G18" s="86">
        <f>SUM(G13-(G14+G15+G16+G17))</f>
        <v>654</v>
      </c>
      <c r="H18" s="87">
        <f>SUM(D18-(F18+E18+G18))</f>
        <v>-4</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58929</v>
      </c>
      <c r="D23" s="433" t="s">
        <v>223</v>
      </c>
      <c r="E23" s="434"/>
      <c r="F23" s="435"/>
      <c r="G23" s="91" t="s">
        <v>21</v>
      </c>
      <c r="H23" s="92">
        <f>SUM(D14:D18)</f>
        <v>59614</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58940</v>
      </c>
      <c r="I24" s="97"/>
      <c r="J24" s="45"/>
    </row>
    <row r="25" spans="2:17" ht="55.9" customHeight="1" x14ac:dyDescent="0.35">
      <c r="B25" s="93" t="s">
        <v>118</v>
      </c>
      <c r="C25" s="94">
        <v>7</v>
      </c>
      <c r="D25" s="436"/>
      <c r="E25" s="437"/>
      <c r="F25" s="438"/>
      <c r="G25" s="91" t="s">
        <v>119</v>
      </c>
      <c r="H25" s="98">
        <f>SUM((F16+F18)+(G14+G15+G16+G17+G18))</f>
        <v>678</v>
      </c>
      <c r="I25" s="97"/>
      <c r="J25" s="45"/>
    </row>
    <row r="26" spans="2:17" ht="46.15" customHeight="1" thickBot="1" x14ac:dyDescent="0.4">
      <c r="B26" s="99" t="s">
        <v>120</v>
      </c>
      <c r="C26" s="100">
        <f>SUM(C23-C24+C25)</f>
        <v>58936</v>
      </c>
      <c r="D26" s="439"/>
      <c r="E26" s="440"/>
      <c r="F26" s="441"/>
      <c r="G26" s="101" t="s">
        <v>121</v>
      </c>
      <c r="H26" s="102">
        <f>SUM(H23,-H25, -H24)</f>
        <v>-4</v>
      </c>
      <c r="I26" s="97"/>
      <c r="J26" s="45"/>
    </row>
    <row r="27" spans="2:17" ht="32.450000000000003" customHeight="1" x14ac:dyDescent="0.35">
      <c r="B27" s="103" t="s">
        <v>4</v>
      </c>
      <c r="C27" s="104">
        <f>SUM(C26 -H24)</f>
        <v>-4</v>
      </c>
      <c r="D27" s="105"/>
      <c r="E27" s="106"/>
      <c r="F27" s="107"/>
      <c r="G27" s="108"/>
      <c r="H27" s="109"/>
      <c r="I27" s="110"/>
      <c r="J27" s="45"/>
    </row>
    <row r="28" spans="2:17" ht="108.6" customHeight="1" thickBot="1" x14ac:dyDescent="0.3">
      <c r="B28" s="442" t="s">
        <v>122</v>
      </c>
      <c r="C28" s="443"/>
      <c r="D28" s="444" t="s">
        <v>223</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88</v>
      </c>
      <c r="D32" s="119" t="s">
        <v>42</v>
      </c>
      <c r="E32" s="120">
        <v>0</v>
      </c>
      <c r="F32" s="115"/>
      <c r="G32" s="115"/>
      <c r="H32" s="121"/>
      <c r="I32" s="45"/>
    </row>
    <row r="33" spans="2:10" ht="38.450000000000003" customHeight="1" thickBot="1" x14ac:dyDescent="0.35">
      <c r="B33" s="117" t="s">
        <v>43</v>
      </c>
      <c r="C33" s="118">
        <v>3</v>
      </c>
      <c r="D33" s="119" t="s">
        <v>44</v>
      </c>
      <c r="E33" s="120">
        <v>172</v>
      </c>
      <c r="F33" s="426" t="s">
        <v>125</v>
      </c>
      <c r="G33" s="427"/>
      <c r="H33" s="122" t="s">
        <v>135</v>
      </c>
      <c r="I33" s="45"/>
    </row>
    <row r="34" spans="2:10" ht="60.6" customHeight="1" thickBot="1" x14ac:dyDescent="0.4">
      <c r="B34" s="123" t="s">
        <v>126</v>
      </c>
      <c r="C34" s="124">
        <v>21978</v>
      </c>
      <c r="D34" s="125" t="s">
        <v>45</v>
      </c>
      <c r="E34" s="126">
        <v>0</v>
      </c>
      <c r="F34" s="115"/>
      <c r="G34" s="115"/>
      <c r="H34" s="121"/>
      <c r="I34" s="127"/>
      <c r="J34" s="45"/>
    </row>
    <row r="35" spans="2:10" ht="37.9" customHeight="1" thickTop="1" x14ac:dyDescent="0.3">
      <c r="B35" s="128" t="s">
        <v>127</v>
      </c>
      <c r="C35" s="428" t="s">
        <v>164</v>
      </c>
      <c r="D35" s="429"/>
      <c r="E35" s="129"/>
      <c r="F35" s="115"/>
      <c r="G35" s="115"/>
      <c r="H35" s="121"/>
      <c r="I35" s="45"/>
    </row>
    <row r="36" spans="2:10" ht="35.450000000000003" customHeight="1" thickBot="1" x14ac:dyDescent="0.35">
      <c r="B36" s="130" t="s">
        <v>128</v>
      </c>
      <c r="C36" s="430" t="s">
        <v>224</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3:G33"/>
    <mergeCell ref="C36:D36"/>
    <mergeCell ref="B38:D38"/>
    <mergeCell ref="C35:D35"/>
    <mergeCell ref="D23:F26"/>
    <mergeCell ref="B28:C28"/>
    <mergeCell ref="D28:H28"/>
    <mergeCell ref="B30:E30"/>
    <mergeCell ref="B31:C31"/>
    <mergeCell ref="D31:E31"/>
    <mergeCell ref="D20:H20"/>
    <mergeCell ref="B20:C20"/>
    <mergeCell ref="D21:F22"/>
    <mergeCell ref="B22:C22"/>
    <mergeCell ref="G22:H22"/>
    <mergeCell ref="C7:D7"/>
    <mergeCell ref="C8:D8"/>
    <mergeCell ref="F11:G11"/>
    <mergeCell ref="B5:D6"/>
  </mergeCells>
  <conditionalFormatting sqref="H14:H18">
    <cfRule type="cellIs" dxfId="71" priority="3" stopIfTrue="1" operator="notEqual">
      <formula>0</formula>
    </cfRule>
  </conditionalFormatting>
  <conditionalFormatting sqref="H26 C27">
    <cfRule type="cellIs" dxfId="70" priority="1" stopIfTrue="1" operator="notEqual">
      <formula>0</formula>
    </cfRule>
  </conditionalFormatting>
  <conditionalFormatting sqref="H26 C27 H14:H18">
    <cfRule type="cellIs" dxfId="69" priority="2" stopIfTrue="1" operator="equal">
      <formula>0</formula>
    </cfRule>
  </conditionalFormatting>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Q57"/>
  <sheetViews>
    <sheetView topLeftCell="A10" zoomScale="65" zoomScaleNormal="65"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95</v>
      </c>
      <c r="D7" s="409"/>
      <c r="E7" s="45"/>
      <c r="F7" s="46" t="s">
        <v>96</v>
      </c>
      <c r="G7" s="47"/>
      <c r="H7" s="48">
        <v>6199</v>
      </c>
      <c r="I7" s="43"/>
      <c r="J7" s="37"/>
      <c r="K7" s="37"/>
      <c r="L7" s="37"/>
      <c r="M7" s="37"/>
      <c r="N7" s="37"/>
      <c r="O7" s="37"/>
      <c r="P7" s="37"/>
    </row>
    <row r="8" spans="2:16" ht="34.9" customHeight="1" thickBot="1" x14ac:dyDescent="0.4">
      <c r="B8" s="44" t="s">
        <v>97</v>
      </c>
      <c r="C8" s="410">
        <v>42311</v>
      </c>
      <c r="D8" s="411"/>
      <c r="E8" s="49"/>
      <c r="F8" s="50" t="s">
        <v>98</v>
      </c>
      <c r="G8" s="47"/>
      <c r="H8" s="51">
        <v>542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6212</v>
      </c>
      <c r="D13" s="70">
        <v>2437</v>
      </c>
      <c r="E13" s="71">
        <v>2424</v>
      </c>
      <c r="F13" s="72">
        <v>0</v>
      </c>
      <c r="G13" s="73">
        <v>13</v>
      </c>
      <c r="H13" s="74" t="s">
        <v>106</v>
      </c>
      <c r="I13" s="43"/>
      <c r="J13" s="37"/>
      <c r="K13" s="37"/>
      <c r="L13" s="37"/>
      <c r="M13" s="37"/>
      <c r="N13" s="37"/>
      <c r="O13" s="37"/>
      <c r="P13" s="37"/>
    </row>
    <row r="14" spans="2:16" ht="45" customHeight="1" thickTop="1" thickBot="1" x14ac:dyDescent="0.4">
      <c r="B14" s="75" t="s">
        <v>35</v>
      </c>
      <c r="C14" s="76">
        <v>53</v>
      </c>
      <c r="D14" s="76">
        <v>3</v>
      </c>
      <c r="E14" s="76">
        <v>3</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6159</v>
      </c>
      <c r="D18" s="86">
        <f>SUM(D13-(D14++D15+D16+D17))</f>
        <v>2434</v>
      </c>
      <c r="E18" s="86">
        <f>SUM(E13-(E14++E15+E16+E17))</f>
        <v>2421</v>
      </c>
      <c r="F18" s="86">
        <f>SUM(F13-F16)</f>
        <v>0</v>
      </c>
      <c r="G18" s="86">
        <f>SUM(G13-(G14+G15+G16+G17))</f>
        <v>13</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2424</v>
      </c>
      <c r="D23" s="433" t="s">
        <v>116</v>
      </c>
      <c r="E23" s="434"/>
      <c r="F23" s="435"/>
      <c r="G23" s="91" t="s">
        <v>21</v>
      </c>
      <c r="H23" s="92">
        <f>SUM(D14:D18)</f>
        <v>2437</v>
      </c>
      <c r="I23" s="49"/>
      <c r="J23" s="43"/>
      <c r="K23" s="37"/>
      <c r="L23" s="37"/>
      <c r="M23" s="37"/>
      <c r="N23" s="37"/>
      <c r="O23" s="37"/>
      <c r="P23" s="37"/>
      <c r="Q23" s="37"/>
    </row>
    <row r="24" spans="2:17" ht="62.45" customHeight="1" x14ac:dyDescent="0.35">
      <c r="B24" s="93" t="s">
        <v>117</v>
      </c>
      <c r="C24" s="94"/>
      <c r="D24" s="436"/>
      <c r="E24" s="437"/>
      <c r="F24" s="438"/>
      <c r="G24" s="95" t="s">
        <v>34</v>
      </c>
      <c r="H24" s="96">
        <f>SUM(E14:E18)</f>
        <v>2424</v>
      </c>
      <c r="I24" s="97"/>
      <c r="J24" s="45"/>
    </row>
    <row r="25" spans="2:17" ht="55.9" customHeight="1" x14ac:dyDescent="0.35">
      <c r="B25" s="93" t="s">
        <v>118</v>
      </c>
      <c r="C25" s="94"/>
      <c r="D25" s="436"/>
      <c r="E25" s="437"/>
      <c r="F25" s="438"/>
      <c r="G25" s="91" t="s">
        <v>119</v>
      </c>
      <c r="H25" s="98">
        <f>SUM((F16+F18)+(G14+G15+G16+G17+G18))</f>
        <v>13</v>
      </c>
      <c r="I25" s="97"/>
      <c r="J25" s="45"/>
    </row>
    <row r="26" spans="2:17" ht="46.15" customHeight="1" thickBot="1" x14ac:dyDescent="0.4">
      <c r="B26" s="99" t="s">
        <v>120</v>
      </c>
      <c r="C26" s="100">
        <f>SUM(C23-C24+C25)</f>
        <v>2424</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v>0</v>
      </c>
      <c r="I33" s="45"/>
    </row>
    <row r="34" spans="2:10" ht="60.6" customHeight="1" thickBot="1" x14ac:dyDescent="0.4">
      <c r="B34" s="123" t="s">
        <v>126</v>
      </c>
      <c r="C34" s="124">
        <v>1365</v>
      </c>
      <c r="D34" s="125" t="s">
        <v>45</v>
      </c>
      <c r="E34" s="126">
        <v>2</v>
      </c>
      <c r="F34" s="115"/>
      <c r="G34" s="115"/>
      <c r="H34" s="121"/>
      <c r="I34" s="127"/>
      <c r="J34" s="45"/>
    </row>
    <row r="35" spans="2:10" ht="37.9" customHeight="1" thickTop="1" x14ac:dyDescent="0.3">
      <c r="B35" s="128" t="s">
        <v>127</v>
      </c>
      <c r="C35" s="428" t="s">
        <v>196</v>
      </c>
      <c r="D35" s="429"/>
      <c r="E35" s="129"/>
      <c r="F35" s="115"/>
      <c r="G35" s="115"/>
      <c r="H35" s="121"/>
      <c r="I35" s="45"/>
    </row>
    <row r="36" spans="2:10" ht="35.450000000000003" customHeight="1" thickBot="1" x14ac:dyDescent="0.35">
      <c r="B36" s="130" t="s">
        <v>128</v>
      </c>
      <c r="C36" s="430" t="s">
        <v>129</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D23:F26"/>
    <mergeCell ref="B28:C28"/>
    <mergeCell ref="D28:H28"/>
    <mergeCell ref="B30:E30"/>
    <mergeCell ref="B31:C31"/>
    <mergeCell ref="D31:E31"/>
    <mergeCell ref="D21:F22"/>
    <mergeCell ref="B22:C22"/>
    <mergeCell ref="G22:H22"/>
    <mergeCell ref="F33:G33"/>
    <mergeCell ref="C35:D35"/>
    <mergeCell ref="B5:D6"/>
    <mergeCell ref="C7:D7"/>
    <mergeCell ref="C8:D8"/>
    <mergeCell ref="F11:G11"/>
    <mergeCell ref="B20:C20"/>
    <mergeCell ref="D20:H20"/>
  </mergeCells>
  <conditionalFormatting sqref="H14:H18">
    <cfRule type="cellIs" dxfId="125" priority="3" stopIfTrue="1" operator="notEqual">
      <formula>0</formula>
    </cfRule>
  </conditionalFormatting>
  <conditionalFormatting sqref="H26 C27">
    <cfRule type="cellIs" dxfId="124" priority="1" stopIfTrue="1" operator="notEqual">
      <formula>0</formula>
    </cfRule>
  </conditionalFormatting>
  <conditionalFormatting sqref="H26 C27 H14:H18">
    <cfRule type="cellIs" dxfId="123" priority="2" stopIfTrue="1" operator="equal">
      <formula>0</formula>
    </cfRule>
  </conditionalFormatting>
  <pageMargins left="0.7" right="0.7" top="0.75" bottom="0.75" header="0.3" footer="0.3"/>
  <pageSetup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225</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65</v>
      </c>
      <c r="D7" s="409"/>
      <c r="E7" s="45"/>
      <c r="F7" s="46" t="s">
        <v>96</v>
      </c>
      <c r="G7" s="47"/>
      <c r="H7" s="48">
        <v>22329</v>
      </c>
      <c r="I7" s="43"/>
      <c r="J7" s="37"/>
      <c r="K7" s="37"/>
      <c r="L7" s="37"/>
      <c r="M7" s="37"/>
      <c r="N7" s="37"/>
      <c r="O7" s="37"/>
      <c r="P7" s="37"/>
    </row>
    <row r="8" spans="2:16" ht="34.9" customHeight="1" thickBot="1" x14ac:dyDescent="0.4">
      <c r="B8" s="44" t="s">
        <v>97</v>
      </c>
      <c r="C8" s="410">
        <v>42311</v>
      </c>
      <c r="D8" s="411"/>
      <c r="E8" s="49"/>
      <c r="F8" s="50" t="s">
        <v>98</v>
      </c>
      <c r="G8" s="47"/>
      <c r="H8" s="51">
        <v>2952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22388</v>
      </c>
      <c r="D13" s="70">
        <v>9253</v>
      </c>
      <c r="E13" s="71">
        <v>9115</v>
      </c>
      <c r="F13" s="72">
        <v>0</v>
      </c>
      <c r="G13" s="73">
        <v>137</v>
      </c>
      <c r="H13" s="74" t="s">
        <v>106</v>
      </c>
      <c r="I13" s="43"/>
      <c r="J13" s="37"/>
      <c r="K13" s="37"/>
      <c r="L13" s="37"/>
      <c r="M13" s="37"/>
      <c r="N13" s="37"/>
      <c r="O13" s="37"/>
      <c r="P13" s="37"/>
    </row>
    <row r="14" spans="2:16" ht="45" customHeight="1" thickTop="1" thickBot="1" x14ac:dyDescent="0.4">
      <c r="B14" s="75" t="s">
        <v>35</v>
      </c>
      <c r="C14" s="76">
        <v>177</v>
      </c>
      <c r="D14" s="76">
        <v>27</v>
      </c>
      <c r="E14" s="76">
        <v>25</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v>1</v>
      </c>
      <c r="E16" s="76">
        <v>1</v>
      </c>
      <c r="F16" s="76">
        <v>0</v>
      </c>
      <c r="G16" s="76"/>
      <c r="H16" s="78">
        <f>SUM(D16-(F16+E16+G16))</f>
        <v>0</v>
      </c>
      <c r="I16" s="37"/>
      <c r="J16" s="37"/>
      <c r="K16" s="37"/>
      <c r="L16" s="37"/>
      <c r="M16" s="37"/>
      <c r="N16" s="37"/>
      <c r="O16" s="37"/>
      <c r="P16" s="37"/>
    </row>
    <row r="17" spans="2:17" ht="57" customHeight="1" thickTop="1" thickBot="1" x14ac:dyDescent="0.35">
      <c r="B17" s="81" t="s">
        <v>108</v>
      </c>
      <c r="C17" s="82">
        <v>0</v>
      </c>
      <c r="D17" s="82">
        <v>0</v>
      </c>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22211</v>
      </c>
      <c r="D18" s="86">
        <f>SUM(D13-(D14++D15+D16+D17))</f>
        <v>9225</v>
      </c>
      <c r="E18" s="86">
        <f>SUM(E13-(E14++E15+E16+E17))</f>
        <v>9089</v>
      </c>
      <c r="F18" s="86">
        <f>SUM(F13-F16)</f>
        <v>0</v>
      </c>
      <c r="G18" s="86">
        <f>SUM(G13-(G14+G15+G16+G17))</f>
        <v>135</v>
      </c>
      <c r="H18" s="87">
        <f>SUM(D18-(F18+E18+G18))</f>
        <v>1</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9115</v>
      </c>
      <c r="D23" s="433" t="s">
        <v>226</v>
      </c>
      <c r="E23" s="434"/>
      <c r="F23" s="435"/>
      <c r="G23" s="91" t="s">
        <v>21</v>
      </c>
      <c r="H23" s="92">
        <f>SUM(D14:D18)</f>
        <v>9253</v>
      </c>
      <c r="I23" s="49"/>
      <c r="J23" s="43"/>
      <c r="K23" s="37"/>
      <c r="L23" s="37"/>
      <c r="M23" s="37"/>
      <c r="N23" s="37"/>
      <c r="O23" s="37"/>
      <c r="P23" s="37"/>
      <c r="Q23" s="37"/>
    </row>
    <row r="24" spans="2:17" ht="62.45" customHeight="1" x14ac:dyDescent="0.35">
      <c r="B24" s="93" t="s">
        <v>117</v>
      </c>
      <c r="C24" s="94">
        <v>1</v>
      </c>
      <c r="D24" s="436"/>
      <c r="E24" s="437"/>
      <c r="F24" s="438"/>
      <c r="G24" s="95" t="s">
        <v>34</v>
      </c>
      <c r="H24" s="96">
        <f>SUM(E14:E18)</f>
        <v>9115</v>
      </c>
      <c r="I24" s="97"/>
      <c r="J24" s="45"/>
    </row>
    <row r="25" spans="2:17" ht="55.9" customHeight="1" x14ac:dyDescent="0.35">
      <c r="B25" s="93" t="s">
        <v>118</v>
      </c>
      <c r="C25" s="94">
        <v>1</v>
      </c>
      <c r="D25" s="436"/>
      <c r="E25" s="437"/>
      <c r="F25" s="438"/>
      <c r="G25" s="91" t="s">
        <v>119</v>
      </c>
      <c r="H25" s="98">
        <f>SUM((F16+F18)+(G14+G15+G16+G17+G18))</f>
        <v>137</v>
      </c>
      <c r="I25" s="97"/>
      <c r="J25" s="45"/>
    </row>
    <row r="26" spans="2:17" ht="46.15" customHeight="1" thickBot="1" x14ac:dyDescent="0.4">
      <c r="B26" s="99" t="s">
        <v>120</v>
      </c>
      <c r="C26" s="100">
        <f>SUM(C23-C24+C25)</f>
        <v>9115</v>
      </c>
      <c r="D26" s="439"/>
      <c r="E26" s="440"/>
      <c r="F26" s="441"/>
      <c r="G26" s="101" t="s">
        <v>121</v>
      </c>
      <c r="H26" s="102">
        <f>SUM(H23,-H25, -H24)</f>
        <v>1</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227</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8</v>
      </c>
      <c r="D32" s="119" t="s">
        <v>42</v>
      </c>
      <c r="E32" s="120">
        <v>19</v>
      </c>
      <c r="F32" s="115"/>
      <c r="G32" s="115"/>
      <c r="H32" s="121"/>
      <c r="I32" s="45"/>
    </row>
    <row r="33" spans="2:10" ht="38.450000000000003" customHeight="1" thickBot="1" x14ac:dyDescent="0.35">
      <c r="B33" s="117" t="s">
        <v>43</v>
      </c>
      <c r="C33" s="118">
        <v>2</v>
      </c>
      <c r="D33" s="119" t="s">
        <v>44</v>
      </c>
      <c r="E33" s="120"/>
      <c r="F33" s="426" t="s">
        <v>125</v>
      </c>
      <c r="G33" s="427"/>
      <c r="H33" s="122" t="s">
        <v>135</v>
      </c>
      <c r="I33" s="45"/>
    </row>
    <row r="34" spans="2:10" ht="60.6" customHeight="1" thickBot="1" x14ac:dyDescent="0.4">
      <c r="B34" s="123" t="s">
        <v>126</v>
      </c>
      <c r="C34" s="124">
        <v>6026</v>
      </c>
      <c r="D34" s="125" t="s">
        <v>45</v>
      </c>
      <c r="E34" s="126">
        <v>10</v>
      </c>
      <c r="F34" s="115"/>
      <c r="G34" s="115"/>
      <c r="H34" s="121"/>
      <c r="I34" s="127"/>
      <c r="J34" s="45"/>
    </row>
    <row r="35" spans="2:10" ht="37.9" customHeight="1" thickTop="1" x14ac:dyDescent="0.3">
      <c r="B35" s="128" t="s">
        <v>127</v>
      </c>
      <c r="C35" s="428" t="s">
        <v>165</v>
      </c>
      <c r="D35" s="429"/>
      <c r="E35" s="129"/>
      <c r="F35" s="115"/>
      <c r="G35" s="115"/>
      <c r="H35" s="121"/>
      <c r="I35" s="45"/>
    </row>
    <row r="36" spans="2:10" ht="35.450000000000003" customHeight="1" thickBot="1" x14ac:dyDescent="0.35">
      <c r="B36" s="130" t="s">
        <v>128</v>
      </c>
      <c r="C36" s="430" t="s">
        <v>166</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68" priority="3" stopIfTrue="1" operator="notEqual">
      <formula>0</formula>
    </cfRule>
  </conditionalFormatting>
  <conditionalFormatting sqref="H26 C27">
    <cfRule type="cellIs" dxfId="67" priority="1" stopIfTrue="1" operator="notEqual">
      <formula>0</formula>
    </cfRule>
  </conditionalFormatting>
  <conditionalFormatting sqref="H26 C27 H14:H18">
    <cfRule type="cellIs" dxfId="66" priority="2" stopIfTrue="1" operator="equal">
      <formula>0</formula>
    </cfRule>
  </conditionalFormatting>
  <pageMargins left="0.7" right="0.7" top="0.75" bottom="0.75" header="0.3" footer="0.3"/>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66</v>
      </c>
      <c r="D7" s="409"/>
      <c r="E7" s="45"/>
      <c r="F7" s="46" t="s">
        <v>96</v>
      </c>
      <c r="G7" s="47"/>
      <c r="H7" s="48">
        <v>13336</v>
      </c>
      <c r="I7" s="43"/>
      <c r="J7" s="37"/>
      <c r="K7" s="37"/>
      <c r="L7" s="37"/>
      <c r="M7" s="37"/>
      <c r="N7" s="37"/>
      <c r="O7" s="37"/>
      <c r="P7" s="37"/>
    </row>
    <row r="8" spans="2:16" ht="34.9" customHeight="1" thickBot="1" x14ac:dyDescent="0.4">
      <c r="B8" s="44" t="s">
        <v>97</v>
      </c>
      <c r="C8" s="410">
        <v>42311</v>
      </c>
      <c r="D8" s="411"/>
      <c r="E8" s="49"/>
      <c r="F8" s="50" t="s">
        <v>98</v>
      </c>
      <c r="G8" s="47"/>
      <c r="H8" s="51">
        <v>1638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13397</v>
      </c>
      <c r="D13" s="70">
        <v>5493</v>
      </c>
      <c r="E13" s="71">
        <v>5447</v>
      </c>
      <c r="F13" s="72">
        <v>0</v>
      </c>
      <c r="G13" s="73">
        <v>46</v>
      </c>
      <c r="H13" s="74" t="s">
        <v>106</v>
      </c>
      <c r="I13" s="43"/>
      <c r="J13" s="37"/>
      <c r="K13" s="37"/>
      <c r="L13" s="37"/>
      <c r="M13" s="37"/>
      <c r="N13" s="37"/>
      <c r="O13" s="37"/>
      <c r="P13" s="37"/>
    </row>
    <row r="14" spans="2:16" ht="45" customHeight="1" thickTop="1" thickBot="1" x14ac:dyDescent="0.4">
      <c r="B14" s="75" t="s">
        <v>35</v>
      </c>
      <c r="C14" s="76">
        <v>124</v>
      </c>
      <c r="D14" s="76">
        <v>11</v>
      </c>
      <c r="E14" s="76">
        <v>11</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v>13273</v>
      </c>
      <c r="D18" s="86">
        <v>5482</v>
      </c>
      <c r="E18" s="86">
        <v>5436</v>
      </c>
      <c r="F18" s="86">
        <f>SUM(F13-F16)</f>
        <v>0</v>
      </c>
      <c r="G18" s="86">
        <v>46</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5447</v>
      </c>
      <c r="D23" s="433" t="s">
        <v>116</v>
      </c>
      <c r="E23" s="434"/>
      <c r="F23" s="435"/>
      <c r="G23" s="91" t="s">
        <v>21</v>
      </c>
      <c r="H23" s="92">
        <f>SUM(D14:D18)</f>
        <v>5493</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5447</v>
      </c>
      <c r="I24" s="97"/>
      <c r="J24" s="45"/>
    </row>
    <row r="25" spans="2:17" ht="55.9" customHeight="1" x14ac:dyDescent="0.35">
      <c r="B25" s="93" t="s">
        <v>118</v>
      </c>
      <c r="C25" s="94">
        <v>0</v>
      </c>
      <c r="D25" s="436"/>
      <c r="E25" s="437"/>
      <c r="F25" s="438"/>
      <c r="G25" s="91" t="s">
        <v>119</v>
      </c>
      <c r="H25" s="98">
        <f>SUM((F16+F18)+(G14+G15+G16+G17+G18))</f>
        <v>46</v>
      </c>
      <c r="I25" s="97"/>
      <c r="J25" s="45"/>
    </row>
    <row r="26" spans="2:17" ht="46.15" customHeight="1" thickBot="1" x14ac:dyDescent="0.4">
      <c r="B26" s="99" t="s">
        <v>120</v>
      </c>
      <c r="C26" s="100">
        <f>SUM(C23-C24+C25)</f>
        <v>5447</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3</v>
      </c>
      <c r="D32" s="119" t="s">
        <v>42</v>
      </c>
      <c r="E32" s="120">
        <v>12</v>
      </c>
      <c r="F32" s="115"/>
      <c r="G32" s="115"/>
      <c r="H32" s="121"/>
      <c r="I32" s="45"/>
    </row>
    <row r="33" spans="2:10" ht="38.450000000000003" customHeight="1" thickBot="1" x14ac:dyDescent="0.35">
      <c r="B33" s="117" t="s">
        <v>43</v>
      </c>
      <c r="C33" s="118">
        <v>0</v>
      </c>
      <c r="D33" s="119" t="s">
        <v>44</v>
      </c>
      <c r="E33" s="120"/>
      <c r="F33" s="426" t="s">
        <v>125</v>
      </c>
      <c r="G33" s="427"/>
      <c r="H33" s="122" t="s">
        <v>135</v>
      </c>
      <c r="I33" s="45"/>
    </row>
    <row r="34" spans="2:10" ht="60.6" customHeight="1" thickBot="1" x14ac:dyDescent="0.4">
      <c r="B34" s="123" t="s">
        <v>126</v>
      </c>
      <c r="C34" s="124">
        <v>3919</v>
      </c>
      <c r="D34" s="125" t="s">
        <v>45</v>
      </c>
      <c r="E34" s="126"/>
      <c r="F34" s="115"/>
      <c r="G34" s="115"/>
      <c r="H34" s="121"/>
      <c r="I34" s="127"/>
      <c r="J34" s="45"/>
    </row>
    <row r="35" spans="2:10" ht="37.9" customHeight="1" thickTop="1" x14ac:dyDescent="0.3">
      <c r="B35" s="128" t="s">
        <v>127</v>
      </c>
      <c r="C35" s="428" t="s">
        <v>67</v>
      </c>
      <c r="D35" s="429"/>
      <c r="E35" s="129"/>
      <c r="F35" s="115"/>
      <c r="G35" s="115"/>
      <c r="H35" s="121"/>
      <c r="I35" s="45"/>
    </row>
    <row r="36" spans="2:10" ht="35.450000000000003" customHeight="1" thickBot="1" x14ac:dyDescent="0.35">
      <c r="B36" s="130" t="s">
        <v>128</v>
      </c>
      <c r="C36" s="430" t="s">
        <v>228</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65" priority="3" stopIfTrue="1" operator="notEqual">
      <formula>0</formula>
    </cfRule>
  </conditionalFormatting>
  <conditionalFormatting sqref="H26 C27">
    <cfRule type="cellIs" dxfId="64" priority="1" stopIfTrue="1" operator="notEqual">
      <formula>0</formula>
    </cfRule>
  </conditionalFormatting>
  <conditionalFormatting sqref="H26 C27 H14:H18">
    <cfRule type="cellIs" dxfId="63" priority="2" stopIfTrue="1" operator="equal">
      <formula>0</formula>
    </cfRule>
  </conditionalFormatting>
  <pageMargins left="0.7" right="0.7" top="0.75" bottom="0.75" header="0.3" footer="0.3"/>
  <drawing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229</v>
      </c>
      <c r="D7" s="409"/>
      <c r="E7" s="45"/>
      <c r="F7" s="46" t="s">
        <v>96</v>
      </c>
      <c r="G7" s="47"/>
      <c r="H7" s="48">
        <v>43795</v>
      </c>
      <c r="I7" s="43"/>
      <c r="J7" s="37"/>
      <c r="K7" s="37"/>
      <c r="L7" s="37"/>
      <c r="M7" s="37"/>
      <c r="N7" s="37"/>
      <c r="O7" s="37"/>
      <c r="P7" s="37"/>
    </row>
    <row r="8" spans="2:16" ht="34.9" customHeight="1" thickBot="1" x14ac:dyDescent="0.4">
      <c r="B8" s="44" t="s">
        <v>97</v>
      </c>
      <c r="C8" s="410">
        <v>42311</v>
      </c>
      <c r="D8" s="411"/>
      <c r="E8" s="49"/>
      <c r="F8" s="50" t="s">
        <v>98</v>
      </c>
      <c r="G8" s="47"/>
      <c r="H8" s="51">
        <v>3987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43795</v>
      </c>
      <c r="D13" s="70">
        <v>17986</v>
      </c>
      <c r="E13" s="71">
        <v>17812</v>
      </c>
      <c r="F13" s="72">
        <v>0</v>
      </c>
      <c r="G13" s="73">
        <v>174</v>
      </c>
      <c r="H13" s="74" t="s">
        <v>106</v>
      </c>
      <c r="I13" s="43"/>
      <c r="J13" s="37"/>
      <c r="K13" s="37"/>
      <c r="L13" s="37"/>
      <c r="M13" s="37"/>
      <c r="N13" s="37"/>
      <c r="O13" s="37"/>
      <c r="P13" s="37"/>
    </row>
    <row r="14" spans="2:16" ht="45" customHeight="1" thickTop="1" thickBot="1" x14ac:dyDescent="0.4">
      <c r="B14" s="75" t="s">
        <v>35</v>
      </c>
      <c r="C14" s="76">
        <v>284</v>
      </c>
      <c r="D14" s="76">
        <v>42</v>
      </c>
      <c r="E14" s="76">
        <v>41</v>
      </c>
      <c r="F14" s="77" t="s">
        <v>36</v>
      </c>
      <c r="G14" s="76">
        <v>1</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43511</v>
      </c>
      <c r="D18" s="86">
        <f>SUM(D13-(D14++D15+D16+D17))</f>
        <v>17944</v>
      </c>
      <c r="E18" s="86">
        <f>SUM(E13-(E14++E15+E16+E17))</f>
        <v>17771</v>
      </c>
      <c r="F18" s="86">
        <f>SUM(F13-F16)</f>
        <v>0</v>
      </c>
      <c r="G18" s="86">
        <f>SUM(G13-(G14+G15+G16+G17))</f>
        <v>173</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17813</v>
      </c>
      <c r="D23" s="433" t="s">
        <v>230</v>
      </c>
      <c r="E23" s="434"/>
      <c r="F23" s="435"/>
      <c r="G23" s="91" t="s">
        <v>21</v>
      </c>
      <c r="H23" s="92">
        <f>SUM(D14:D18)</f>
        <v>17986</v>
      </c>
      <c r="I23" s="49"/>
      <c r="J23" s="43"/>
      <c r="K23" s="37"/>
      <c r="L23" s="37"/>
      <c r="M23" s="37"/>
      <c r="N23" s="37"/>
      <c r="O23" s="37"/>
      <c r="P23" s="37"/>
      <c r="Q23" s="37"/>
    </row>
    <row r="24" spans="2:17" ht="41.45" customHeight="1" x14ac:dyDescent="0.35">
      <c r="B24" s="93" t="s">
        <v>117</v>
      </c>
      <c r="C24" s="94">
        <v>2</v>
      </c>
      <c r="D24" s="436"/>
      <c r="E24" s="437"/>
      <c r="F24" s="438"/>
      <c r="G24" s="95" t="s">
        <v>34</v>
      </c>
      <c r="H24" s="96">
        <f>SUM(E14:E18)</f>
        <v>17812</v>
      </c>
      <c r="I24" s="97"/>
      <c r="J24" s="45"/>
    </row>
    <row r="25" spans="2:17" ht="42" customHeight="1" x14ac:dyDescent="0.35">
      <c r="B25" s="93" t="s">
        <v>118</v>
      </c>
      <c r="C25" s="94"/>
      <c r="D25" s="436"/>
      <c r="E25" s="437"/>
      <c r="F25" s="438"/>
      <c r="G25" s="91" t="s">
        <v>119</v>
      </c>
      <c r="H25" s="98">
        <f>SUM((F16+F18)+(G14+G15+G16+G17+G18))</f>
        <v>174</v>
      </c>
      <c r="I25" s="97"/>
      <c r="J25" s="45"/>
    </row>
    <row r="26" spans="2:17" ht="46.15" customHeight="1" thickBot="1" x14ac:dyDescent="0.4">
      <c r="B26" s="99" t="s">
        <v>120</v>
      </c>
      <c r="C26" s="100">
        <f>SUM(C23-C24+C25)</f>
        <v>17811</v>
      </c>
      <c r="D26" s="439"/>
      <c r="E26" s="440"/>
      <c r="F26" s="441"/>
      <c r="G26" s="101" t="s">
        <v>121</v>
      </c>
      <c r="H26" s="102">
        <f>SUM(H23,-H25, -H24)</f>
        <v>0</v>
      </c>
      <c r="I26" s="97"/>
      <c r="J26" s="45"/>
    </row>
    <row r="27" spans="2:17" ht="32.450000000000003" customHeight="1" x14ac:dyDescent="0.35">
      <c r="B27" s="103" t="s">
        <v>4</v>
      </c>
      <c r="C27" s="104">
        <f>SUM(C26 -H24)</f>
        <v>-1</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6</v>
      </c>
      <c r="D32" s="119" t="s">
        <v>42</v>
      </c>
      <c r="E32" s="120">
        <v>5</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5998</v>
      </c>
      <c r="D34" s="125" t="s">
        <v>45</v>
      </c>
      <c r="E34" s="126">
        <v>0</v>
      </c>
      <c r="F34" s="115"/>
      <c r="G34" s="115"/>
      <c r="H34" s="121"/>
      <c r="I34" s="127"/>
      <c r="J34" s="45"/>
    </row>
    <row r="35" spans="2:10" ht="37.9" customHeight="1" thickTop="1" x14ac:dyDescent="0.3">
      <c r="B35" s="128" t="s">
        <v>127</v>
      </c>
      <c r="C35" s="428" t="s">
        <v>69</v>
      </c>
      <c r="D35" s="429"/>
      <c r="E35" s="129"/>
      <c r="F35" s="115"/>
      <c r="G35" s="115"/>
      <c r="H35" s="121"/>
      <c r="I35" s="45"/>
    </row>
    <row r="36" spans="2:10" ht="35.450000000000003" customHeight="1" thickBot="1" x14ac:dyDescent="0.35">
      <c r="B36" s="130" t="s">
        <v>128</v>
      </c>
      <c r="C36" s="430" t="s">
        <v>70</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62" priority="3" stopIfTrue="1" operator="notEqual">
      <formula>0</formula>
    </cfRule>
  </conditionalFormatting>
  <conditionalFormatting sqref="H26 C27">
    <cfRule type="cellIs" dxfId="61" priority="1" stopIfTrue="1" operator="notEqual">
      <formula>0</formula>
    </cfRule>
  </conditionalFormatting>
  <conditionalFormatting sqref="H26 C27 H14:H18">
    <cfRule type="cellIs" dxfId="60" priority="2" stopIfTrue="1" operator="equal">
      <formula>0</formula>
    </cfRule>
  </conditionalFormatting>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71</v>
      </c>
      <c r="D7" s="409"/>
      <c r="E7" s="45"/>
      <c r="F7" s="46" t="s">
        <v>96</v>
      </c>
      <c r="G7" s="47"/>
      <c r="H7" s="48">
        <v>6806</v>
      </c>
      <c r="I7" s="43"/>
      <c r="J7" s="37"/>
      <c r="K7" s="37"/>
      <c r="L7" s="37"/>
      <c r="M7" s="37"/>
      <c r="N7" s="37"/>
      <c r="O7" s="37"/>
      <c r="P7" s="37"/>
    </row>
    <row r="8" spans="2:16" ht="34.9" customHeight="1" thickBot="1" x14ac:dyDescent="0.4">
      <c r="B8" s="44" t="s">
        <v>97</v>
      </c>
      <c r="C8" s="410">
        <v>42311</v>
      </c>
      <c r="D8" s="411"/>
      <c r="E8" s="49"/>
      <c r="F8" s="50" t="s">
        <v>98</v>
      </c>
      <c r="G8" s="47"/>
      <c r="H8" s="51">
        <v>673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6806</v>
      </c>
      <c r="D13" s="70">
        <v>4045</v>
      </c>
      <c r="E13" s="71">
        <v>3932</v>
      </c>
      <c r="F13" s="72">
        <v>0</v>
      </c>
      <c r="G13" s="73">
        <v>113</v>
      </c>
      <c r="H13" s="74" t="s">
        <v>106</v>
      </c>
      <c r="I13" s="43"/>
      <c r="J13" s="37"/>
      <c r="K13" s="37"/>
      <c r="L13" s="37"/>
      <c r="M13" s="37"/>
      <c r="N13" s="37"/>
      <c r="O13" s="37"/>
      <c r="P13" s="37"/>
    </row>
    <row r="14" spans="2:16" ht="45" customHeight="1" thickTop="1" thickBot="1" x14ac:dyDescent="0.4">
      <c r="B14" s="75" t="s">
        <v>35</v>
      </c>
      <c r="C14" s="76">
        <v>76</v>
      </c>
      <c r="D14" s="76">
        <v>17</v>
      </c>
      <c r="E14" s="76">
        <v>16</v>
      </c>
      <c r="F14" s="77">
        <v>18</v>
      </c>
      <c r="G14" s="76">
        <v>1</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v>1</v>
      </c>
      <c r="E16" s="76">
        <v>1</v>
      </c>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6730</v>
      </c>
      <c r="D18" s="86">
        <f>SUM(D13-(D14++D15+D16+D17))</f>
        <v>4027</v>
      </c>
      <c r="E18" s="86">
        <f>SUM(E13-(E14++E15+E16+E17))</f>
        <v>3915</v>
      </c>
      <c r="F18" s="86">
        <f>SUM(F13-F16)</f>
        <v>0</v>
      </c>
      <c r="G18" s="86">
        <f>SUM(G13-(G14+G15+G16+G17))</f>
        <v>112</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3922</v>
      </c>
      <c r="D23" s="433" t="s">
        <v>116</v>
      </c>
      <c r="E23" s="434"/>
      <c r="F23" s="435"/>
      <c r="G23" s="91" t="s">
        <v>21</v>
      </c>
      <c r="H23" s="92">
        <f>SUM(D14:D18)</f>
        <v>4045</v>
      </c>
      <c r="I23" s="49"/>
      <c r="J23" s="43"/>
      <c r="K23" s="37"/>
      <c r="L23" s="37"/>
      <c r="M23" s="37"/>
      <c r="N23" s="37"/>
      <c r="O23" s="37"/>
      <c r="P23" s="37"/>
      <c r="Q23" s="37"/>
    </row>
    <row r="24" spans="2:17" ht="62.45" customHeight="1" x14ac:dyDescent="0.35">
      <c r="B24" s="93" t="s">
        <v>117</v>
      </c>
      <c r="C24" s="94"/>
      <c r="D24" s="436"/>
      <c r="E24" s="437"/>
      <c r="F24" s="438"/>
      <c r="G24" s="95" t="s">
        <v>34</v>
      </c>
      <c r="H24" s="96">
        <f>SUM(E14:E18)</f>
        <v>3932</v>
      </c>
      <c r="I24" s="97"/>
      <c r="J24" s="45"/>
    </row>
    <row r="25" spans="2:17" ht="55.9" customHeight="1" x14ac:dyDescent="0.35">
      <c r="B25" s="93" t="s">
        <v>118</v>
      </c>
      <c r="C25" s="94"/>
      <c r="D25" s="436"/>
      <c r="E25" s="437"/>
      <c r="F25" s="438"/>
      <c r="G25" s="91" t="s">
        <v>119</v>
      </c>
      <c r="H25" s="98">
        <f>SUM((F16+F18)+(G14+G15+G16+G17+G18))</f>
        <v>113</v>
      </c>
      <c r="I25" s="97"/>
      <c r="J25" s="45"/>
    </row>
    <row r="26" spans="2:17" ht="46.15" customHeight="1" thickBot="1" x14ac:dyDescent="0.4">
      <c r="B26" s="99" t="s">
        <v>120</v>
      </c>
      <c r="C26" s="100">
        <f>SUM(C23-C24+C25)</f>
        <v>3922</v>
      </c>
      <c r="D26" s="439"/>
      <c r="E26" s="440"/>
      <c r="F26" s="441"/>
      <c r="G26" s="101" t="s">
        <v>121</v>
      </c>
      <c r="H26" s="102">
        <f>SUM(H23,-H25, -H24)</f>
        <v>0</v>
      </c>
      <c r="I26" s="97"/>
      <c r="J26" s="45"/>
    </row>
    <row r="27" spans="2:17" ht="32.450000000000003" customHeight="1" x14ac:dyDescent="0.35">
      <c r="B27" s="103" t="s">
        <v>4</v>
      </c>
      <c r="C27" s="104">
        <f>SUM(C26 -H24)</f>
        <v>-10</v>
      </c>
      <c r="D27" s="105"/>
      <c r="E27" s="106"/>
      <c r="F27" s="107"/>
      <c r="G27" s="108"/>
      <c r="H27" s="109"/>
      <c r="I27" s="110"/>
      <c r="J27" s="45"/>
    </row>
    <row r="28" spans="2:17" ht="108.6" customHeight="1" thickBot="1" x14ac:dyDescent="0.3">
      <c r="B28" s="442" t="s">
        <v>122</v>
      </c>
      <c r="C28" s="443"/>
      <c r="D28" s="444" t="s">
        <v>231</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577">
        <v>2</v>
      </c>
      <c r="D32" s="119" t="s">
        <v>42</v>
      </c>
      <c r="E32" s="120">
        <v>1</v>
      </c>
      <c r="F32" s="115"/>
      <c r="G32" s="115"/>
      <c r="H32" s="121"/>
      <c r="I32" s="45"/>
    </row>
    <row r="33" spans="2:10" ht="38.450000000000003" customHeight="1" thickBot="1" x14ac:dyDescent="0.35">
      <c r="B33" s="117" t="s">
        <v>43</v>
      </c>
      <c r="C33" s="577">
        <v>0</v>
      </c>
      <c r="D33" s="119" t="s">
        <v>44</v>
      </c>
      <c r="E33" s="120">
        <v>0</v>
      </c>
      <c r="F33" s="426" t="s">
        <v>125</v>
      </c>
      <c r="G33" s="427"/>
      <c r="H33" s="122" t="s">
        <v>135</v>
      </c>
      <c r="I33" s="45"/>
    </row>
    <row r="34" spans="2:10" ht="60.6" customHeight="1" thickBot="1" x14ac:dyDescent="0.4">
      <c r="B34" s="123" t="s">
        <v>126</v>
      </c>
      <c r="C34" s="578">
        <v>1050</v>
      </c>
      <c r="D34" s="125" t="s">
        <v>45</v>
      </c>
      <c r="E34" s="126">
        <v>0</v>
      </c>
      <c r="F34" s="115"/>
      <c r="G34" s="115"/>
      <c r="H34" s="121"/>
      <c r="I34" s="127"/>
      <c r="J34" s="45"/>
    </row>
    <row r="35" spans="2:10" ht="37.9" customHeight="1" thickTop="1" x14ac:dyDescent="0.3">
      <c r="B35" s="128" t="s">
        <v>127</v>
      </c>
      <c r="C35" s="579" t="s">
        <v>232</v>
      </c>
      <c r="D35" s="580"/>
      <c r="E35" s="129"/>
      <c r="F35" s="115"/>
      <c r="G35" s="115"/>
      <c r="H35" s="121"/>
      <c r="I35" s="45"/>
    </row>
    <row r="36" spans="2:10" ht="35.450000000000003" customHeight="1" thickBot="1" x14ac:dyDescent="0.35">
      <c r="B36" s="130" t="s">
        <v>128</v>
      </c>
      <c r="C36" s="581" t="s">
        <v>233</v>
      </c>
      <c r="D36" s="582"/>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59" priority="3" stopIfTrue="1" operator="notEqual">
      <formula>0</formula>
    </cfRule>
  </conditionalFormatting>
  <conditionalFormatting sqref="H26 C27">
    <cfRule type="cellIs" dxfId="58" priority="1" stopIfTrue="1" operator="notEqual">
      <formula>0</formula>
    </cfRule>
  </conditionalFormatting>
  <conditionalFormatting sqref="H26 C27 H14:H18">
    <cfRule type="cellIs" dxfId="57" priority="2" stopIfTrue="1" operator="equal">
      <formula>0</formula>
    </cfRule>
  </conditionalFormatting>
  <pageMargins left="0.7" right="0.7" top="0.75" bottom="0.75" header="0.3" footer="0.3"/>
  <drawing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583" t="s">
        <v>33</v>
      </c>
      <c r="C5" s="584"/>
      <c r="D5" s="585"/>
      <c r="E5" s="38"/>
      <c r="F5"/>
      <c r="G5"/>
      <c r="H5"/>
      <c r="I5" s="37"/>
      <c r="J5" s="37"/>
      <c r="K5" s="37"/>
      <c r="L5" s="37"/>
      <c r="M5" s="37"/>
      <c r="N5" s="37"/>
      <c r="O5" s="37"/>
      <c r="P5" s="37"/>
    </row>
    <row r="6" spans="2:16" ht="34.9" customHeight="1" x14ac:dyDescent="0.35">
      <c r="B6" s="586"/>
      <c r="C6" s="587"/>
      <c r="D6" s="588"/>
      <c r="E6" s="39"/>
      <c r="F6" s="589" t="s">
        <v>93</v>
      </c>
      <c r="G6" s="590"/>
      <c r="H6" s="591"/>
      <c r="I6" s="43"/>
      <c r="J6" s="37"/>
      <c r="K6" s="37"/>
      <c r="L6" s="37"/>
      <c r="M6" s="37"/>
      <c r="N6" s="37"/>
      <c r="O6" s="37"/>
      <c r="P6" s="37"/>
    </row>
    <row r="7" spans="2:16" ht="41.25" customHeight="1" x14ac:dyDescent="0.35">
      <c r="B7" s="44" t="s">
        <v>94</v>
      </c>
      <c r="C7" s="408" t="s">
        <v>72</v>
      </c>
      <c r="D7" s="409"/>
      <c r="E7" s="45"/>
      <c r="F7" s="46" t="s">
        <v>96</v>
      </c>
      <c r="G7" s="47"/>
      <c r="H7" s="48">
        <v>35839</v>
      </c>
      <c r="I7" s="43"/>
      <c r="J7" s="37"/>
      <c r="K7" s="37"/>
      <c r="L7" s="37"/>
      <c r="M7" s="37"/>
      <c r="N7" s="37"/>
      <c r="O7" s="37"/>
      <c r="P7" s="37"/>
    </row>
    <row r="8" spans="2:16" ht="34.9" customHeight="1" thickBot="1" x14ac:dyDescent="0.4">
      <c r="B8" s="44" t="s">
        <v>97</v>
      </c>
      <c r="C8" s="410">
        <v>42311</v>
      </c>
      <c r="D8" s="411"/>
      <c r="E8" s="49"/>
      <c r="F8" s="50" t="s">
        <v>98</v>
      </c>
      <c r="G8" s="47"/>
      <c r="H8" s="51">
        <v>2782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345" t="s">
        <v>99</v>
      </c>
      <c r="C10" s="346"/>
      <c r="D10" s="347"/>
      <c r="E10" s="347"/>
      <c r="F10" s="347"/>
      <c r="G10" s="347"/>
      <c r="H10" s="348"/>
      <c r="I10" s="37"/>
      <c r="J10" s="37"/>
      <c r="K10" s="37"/>
      <c r="L10" s="37"/>
      <c r="M10" s="37"/>
      <c r="N10" s="37"/>
      <c r="O10" s="37"/>
      <c r="P10" s="37"/>
    </row>
    <row r="11" spans="2:16" ht="40.9" customHeight="1" x14ac:dyDescent="0.35">
      <c r="B11" s="345"/>
      <c r="C11" s="346"/>
      <c r="D11" s="347"/>
      <c r="E11" s="347"/>
      <c r="F11" s="412" t="s">
        <v>100</v>
      </c>
      <c r="G11" s="413"/>
      <c r="H11" s="348"/>
      <c r="I11" s="37"/>
      <c r="J11" s="37"/>
      <c r="K11" s="37"/>
      <c r="L11" s="37"/>
      <c r="M11" s="37"/>
      <c r="N11" s="37"/>
      <c r="O11" s="37"/>
      <c r="P11" s="37"/>
    </row>
    <row r="12" spans="2:16" s="60" customFormat="1" ht="52.5" x14ac:dyDescent="0.35">
      <c r="B12" s="349"/>
      <c r="C12" s="62" t="s">
        <v>101</v>
      </c>
      <c r="D12" s="63" t="s">
        <v>21</v>
      </c>
      <c r="E12" s="64" t="s">
        <v>102</v>
      </c>
      <c r="F12" s="65" t="s">
        <v>103</v>
      </c>
      <c r="G12" s="65" t="s">
        <v>104</v>
      </c>
      <c r="H12" s="350"/>
      <c r="I12" s="67"/>
      <c r="J12" s="67"/>
      <c r="K12" s="67"/>
      <c r="L12" s="67"/>
      <c r="M12" s="67"/>
      <c r="N12" s="67"/>
      <c r="O12" s="67"/>
      <c r="P12" s="67"/>
    </row>
    <row r="13" spans="2:16" ht="55.15" customHeight="1" thickBot="1" x14ac:dyDescent="0.4">
      <c r="B13" s="68" t="s">
        <v>105</v>
      </c>
      <c r="C13" s="69">
        <v>35958</v>
      </c>
      <c r="D13" s="70">
        <v>14728</v>
      </c>
      <c r="E13" s="71">
        <v>14641</v>
      </c>
      <c r="F13" s="72">
        <v>2</v>
      </c>
      <c r="G13" s="73">
        <v>85</v>
      </c>
      <c r="H13" s="74" t="s">
        <v>106</v>
      </c>
      <c r="I13" s="43"/>
      <c r="J13" s="37"/>
      <c r="K13" s="37"/>
      <c r="L13" s="37"/>
      <c r="M13" s="37"/>
      <c r="N13" s="37"/>
      <c r="O13" s="37"/>
      <c r="P13" s="37"/>
    </row>
    <row r="14" spans="2:16" ht="45" customHeight="1" thickTop="1" thickBot="1" x14ac:dyDescent="0.4">
      <c r="B14" s="75" t="s">
        <v>35</v>
      </c>
      <c r="C14" s="76">
        <v>448</v>
      </c>
      <c r="D14" s="76">
        <v>68</v>
      </c>
      <c r="E14" s="76">
        <v>67</v>
      </c>
      <c r="F14" s="592" t="s">
        <v>36</v>
      </c>
      <c r="G14" s="76">
        <v>1</v>
      </c>
      <c r="H14" s="78">
        <f>SUM(D14-(E14+G14))</f>
        <v>0</v>
      </c>
      <c r="I14" s="37"/>
      <c r="J14" s="37"/>
      <c r="K14" s="37"/>
      <c r="L14" s="37"/>
      <c r="M14" s="37"/>
      <c r="N14" s="37"/>
      <c r="O14" s="37"/>
      <c r="P14" s="37"/>
    </row>
    <row r="15" spans="2:16" ht="45" customHeight="1" thickTop="1" thickBot="1" x14ac:dyDescent="0.4">
      <c r="B15" s="79" t="s">
        <v>37</v>
      </c>
      <c r="C15" s="593" t="s">
        <v>36</v>
      </c>
      <c r="D15" s="76">
        <v>0</v>
      </c>
      <c r="E15" s="76">
        <v>0</v>
      </c>
      <c r="F15" s="593" t="s">
        <v>36</v>
      </c>
      <c r="G15" s="76">
        <v>0</v>
      </c>
      <c r="H15" s="78">
        <f>SUM(D15-(E15+G15))</f>
        <v>0</v>
      </c>
      <c r="I15" s="37"/>
      <c r="J15" s="37"/>
      <c r="K15" s="37"/>
      <c r="L15" s="37"/>
      <c r="M15" s="37"/>
      <c r="N15" s="37"/>
      <c r="O15" s="37"/>
      <c r="P15" s="37"/>
    </row>
    <row r="16" spans="2:16" ht="62.45" customHeight="1" thickTop="1" thickBot="1" x14ac:dyDescent="0.35">
      <c r="B16" s="79" t="s">
        <v>107</v>
      </c>
      <c r="C16" s="76">
        <v>0</v>
      </c>
      <c r="D16" s="76">
        <v>1</v>
      </c>
      <c r="E16" s="76">
        <v>1</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594" t="s">
        <v>36</v>
      </c>
      <c r="G17" s="82">
        <v>0</v>
      </c>
      <c r="H17" s="84">
        <f>SUM(D17-(E17+G17))</f>
        <v>0</v>
      </c>
      <c r="I17" s="37"/>
      <c r="J17" s="37"/>
      <c r="K17" s="37"/>
      <c r="L17" s="37"/>
      <c r="M17" s="37"/>
      <c r="N17" s="37"/>
      <c r="O17" s="37"/>
      <c r="P17" s="37"/>
    </row>
    <row r="18" spans="2:17" ht="69" customHeight="1" thickTop="1" thickBot="1" x14ac:dyDescent="0.4">
      <c r="B18" s="85" t="s">
        <v>109</v>
      </c>
      <c r="C18" s="351">
        <f>SUM(C13-(C14+C16+C17))</f>
        <v>35510</v>
      </c>
      <c r="D18" s="351">
        <f>SUM(D13-(D14++D15+D16+D17))</f>
        <v>14659</v>
      </c>
      <c r="E18" s="351">
        <f>SUM(E13-(E14++E15+E16+E17))</f>
        <v>14573</v>
      </c>
      <c r="F18" s="351">
        <f>SUM(F13-F16)</f>
        <v>2</v>
      </c>
      <c r="G18" s="351">
        <f>SUM(G13-(G14+G15+G16+G17))</f>
        <v>84</v>
      </c>
      <c r="H18" s="87">
        <f>SUM(D18-(F18+E18+G18))</f>
        <v>0</v>
      </c>
      <c r="I18" s="37"/>
      <c r="J18" s="37"/>
      <c r="K18" s="37"/>
      <c r="L18" s="37"/>
      <c r="M18" s="37"/>
      <c r="N18" s="37"/>
      <c r="O18" s="37"/>
      <c r="P18" s="37"/>
    </row>
    <row r="20" spans="2:17" ht="84.6" customHeight="1" thickBot="1" x14ac:dyDescent="0.3">
      <c r="B20" s="414" t="s">
        <v>110</v>
      </c>
      <c r="C20" s="415"/>
      <c r="D20" s="595"/>
      <c r="E20" s="596"/>
      <c r="F20" s="596"/>
      <c r="G20" s="596"/>
      <c r="H20" s="597"/>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14636</v>
      </c>
      <c r="D23" s="433" t="s">
        <v>116</v>
      </c>
      <c r="E23" s="434"/>
      <c r="F23" s="435"/>
      <c r="G23" s="91" t="s">
        <v>21</v>
      </c>
      <c r="H23" s="92">
        <v>14728</v>
      </c>
      <c r="I23" s="49"/>
      <c r="J23" s="43"/>
      <c r="K23" s="37"/>
      <c r="L23" s="37"/>
      <c r="M23" s="37"/>
      <c r="N23" s="37"/>
      <c r="O23" s="37"/>
      <c r="P23" s="37"/>
      <c r="Q23" s="37"/>
    </row>
    <row r="24" spans="2:17" ht="62.45" customHeight="1" x14ac:dyDescent="0.35">
      <c r="B24" s="93" t="s">
        <v>117</v>
      </c>
      <c r="C24" s="94">
        <v>0</v>
      </c>
      <c r="D24" s="436"/>
      <c r="E24" s="437"/>
      <c r="F24" s="438"/>
      <c r="G24" s="95" t="s">
        <v>34</v>
      </c>
      <c r="H24" s="96">
        <v>14641</v>
      </c>
      <c r="I24" s="97"/>
      <c r="J24" s="45"/>
    </row>
    <row r="25" spans="2:17" ht="55.9" customHeight="1" x14ac:dyDescent="0.35">
      <c r="B25" s="93" t="s">
        <v>118</v>
      </c>
      <c r="C25" s="94">
        <v>5</v>
      </c>
      <c r="D25" s="436"/>
      <c r="E25" s="437"/>
      <c r="F25" s="438"/>
      <c r="G25" s="91" t="s">
        <v>119</v>
      </c>
      <c r="H25" s="98">
        <f>SUM((F16+F18)+(G14+G15+G16+G17+G18))</f>
        <v>87</v>
      </c>
      <c r="I25" s="97"/>
      <c r="J25" s="45"/>
    </row>
    <row r="26" spans="2:17" ht="46.15" customHeight="1" thickBot="1" x14ac:dyDescent="0.4">
      <c r="B26" s="99" t="s">
        <v>120</v>
      </c>
      <c r="C26" s="100">
        <v>14641</v>
      </c>
      <c r="D26" s="439"/>
      <c r="E26" s="440"/>
      <c r="F26" s="441"/>
      <c r="G26" s="101" t="s">
        <v>121</v>
      </c>
      <c r="H26" s="102">
        <f>SUM(H23,-H25, -H24)</f>
        <v>0</v>
      </c>
      <c r="I26" s="97"/>
      <c r="J26" s="45"/>
    </row>
    <row r="27" spans="2:17" ht="32.450000000000003" customHeight="1" x14ac:dyDescent="0.35">
      <c r="B27" s="103" t="s">
        <v>4</v>
      </c>
      <c r="C27" s="104">
        <f>SUM(C26 -H24)</f>
        <v>0</v>
      </c>
      <c r="D27" s="598"/>
      <c r="E27" s="599"/>
      <c r="F27" s="600"/>
      <c r="G27" s="601"/>
      <c r="H27" s="602"/>
      <c r="I27" s="110"/>
      <c r="J27" s="45"/>
    </row>
    <row r="28" spans="2:17" ht="108.6" customHeight="1" thickBot="1" x14ac:dyDescent="0.3">
      <c r="B28" s="442" t="s">
        <v>122</v>
      </c>
      <c r="C28" s="443"/>
      <c r="D28" s="595"/>
      <c r="E28" s="596"/>
      <c r="F28" s="596"/>
      <c r="G28" s="596"/>
      <c r="H28" s="597"/>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603" t="s">
        <v>124</v>
      </c>
      <c r="C30" s="604"/>
      <c r="D30" s="604"/>
      <c r="E30" s="604"/>
      <c r="F30" s="605"/>
      <c r="G30" s="606"/>
      <c r="H30" s="607"/>
      <c r="I30" s="45"/>
    </row>
    <row r="31" spans="2:17" ht="53.25" customHeight="1" x14ac:dyDescent="0.3">
      <c r="B31" s="449" t="s">
        <v>39</v>
      </c>
      <c r="C31" s="450"/>
      <c r="D31" s="451" t="s">
        <v>40</v>
      </c>
      <c r="E31" s="452"/>
      <c r="F31" s="608"/>
      <c r="G31" s="608"/>
      <c r="H31" s="609"/>
      <c r="I31" s="45"/>
    </row>
    <row r="32" spans="2:17" ht="38.25" customHeight="1" thickBot="1" x14ac:dyDescent="0.35">
      <c r="B32" s="117" t="s">
        <v>41</v>
      </c>
      <c r="C32" s="118">
        <v>14</v>
      </c>
      <c r="D32" s="119" t="s">
        <v>42</v>
      </c>
      <c r="E32" s="120">
        <v>38</v>
      </c>
      <c r="F32" s="608"/>
      <c r="G32" s="608"/>
      <c r="H32" s="610"/>
      <c r="I32" s="45"/>
    </row>
    <row r="33" spans="2:10" ht="38.450000000000003" customHeight="1" thickBot="1" x14ac:dyDescent="0.35">
      <c r="B33" s="117" t="s">
        <v>43</v>
      </c>
      <c r="C33" s="118">
        <v>0</v>
      </c>
      <c r="D33" s="119" t="s">
        <v>44</v>
      </c>
      <c r="E33" s="120">
        <v>0</v>
      </c>
      <c r="F33" s="426" t="s">
        <v>125</v>
      </c>
      <c r="G33" s="427"/>
      <c r="H33" s="352" t="s">
        <v>234</v>
      </c>
      <c r="I33" s="45"/>
    </row>
    <row r="34" spans="2:10" ht="60.6" customHeight="1" thickBot="1" x14ac:dyDescent="0.4">
      <c r="B34" s="123" t="s">
        <v>126</v>
      </c>
      <c r="C34" s="124">
        <v>9201</v>
      </c>
      <c r="D34" s="125" t="s">
        <v>45</v>
      </c>
      <c r="E34" s="126">
        <v>0</v>
      </c>
      <c r="F34" s="608"/>
      <c r="G34" s="608"/>
      <c r="H34" s="610"/>
      <c r="I34" s="127"/>
      <c r="J34" s="45"/>
    </row>
    <row r="35" spans="2:10" ht="37.9" customHeight="1" thickTop="1" x14ac:dyDescent="0.3">
      <c r="B35" s="128" t="s">
        <v>127</v>
      </c>
      <c r="C35" s="428" t="s">
        <v>235</v>
      </c>
      <c r="D35" s="429"/>
      <c r="E35" s="611"/>
      <c r="F35" s="608"/>
      <c r="G35" s="608"/>
      <c r="H35" s="610"/>
      <c r="I35" s="45"/>
    </row>
    <row r="36" spans="2:10" ht="35.450000000000003" customHeight="1" thickBot="1" x14ac:dyDescent="0.35">
      <c r="B36" s="130" t="s">
        <v>128</v>
      </c>
      <c r="C36" s="430" t="s">
        <v>73</v>
      </c>
      <c r="D36" s="431"/>
      <c r="E36" s="612"/>
      <c r="F36" s="613"/>
      <c r="G36" s="613"/>
      <c r="H36" s="614"/>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56" priority="3" stopIfTrue="1" operator="notEqual">
      <formula>0</formula>
    </cfRule>
  </conditionalFormatting>
  <conditionalFormatting sqref="H26 C27">
    <cfRule type="cellIs" dxfId="55" priority="1" stopIfTrue="1" operator="notEqual">
      <formula>0</formula>
    </cfRule>
  </conditionalFormatting>
  <conditionalFormatting sqref="H26 C27 H14:H18">
    <cfRule type="cellIs" dxfId="54" priority="2" stopIfTrue="1" operator="equal">
      <formula>0</formula>
    </cfRule>
  </conditionalFormatting>
  <pageMargins left="0.7" right="0.7" top="0.75" bottom="0.75" header="0.3" footer="0.3"/>
  <pageSetup orientation="portrait"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dimension ref="B1:Q57"/>
  <sheetViews>
    <sheetView topLeftCell="A3" workbookViewId="0">
      <selection activeCell="A3"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74</v>
      </c>
      <c r="D7" s="409"/>
      <c r="E7" s="45"/>
      <c r="F7" s="46" t="s">
        <v>96</v>
      </c>
      <c r="G7" s="47"/>
      <c r="H7" s="48">
        <v>21284</v>
      </c>
      <c r="I7" s="43"/>
      <c r="J7" s="37"/>
      <c r="K7" s="37"/>
      <c r="L7" s="37"/>
      <c r="M7" s="37"/>
      <c r="N7" s="37"/>
      <c r="O7" s="37"/>
      <c r="P7" s="37"/>
    </row>
    <row r="8" spans="2:16" ht="34.9" customHeight="1" thickBot="1" x14ac:dyDescent="0.4">
      <c r="B8" s="44" t="s">
        <v>97</v>
      </c>
      <c r="C8" s="410">
        <v>42311</v>
      </c>
      <c r="D8" s="411"/>
      <c r="E8" s="49"/>
      <c r="F8" s="50" t="s">
        <v>98</v>
      </c>
      <c r="G8" s="47"/>
      <c r="H8" s="51">
        <v>1811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21528</v>
      </c>
      <c r="D13" s="70">
        <v>9612</v>
      </c>
      <c r="E13" s="71">
        <v>9484</v>
      </c>
      <c r="F13" s="72"/>
      <c r="G13" s="73">
        <v>128</v>
      </c>
      <c r="H13" s="74" t="s">
        <v>106</v>
      </c>
      <c r="I13" s="43"/>
      <c r="J13" s="37"/>
      <c r="K13" s="37"/>
      <c r="L13" s="37"/>
      <c r="M13" s="37"/>
      <c r="N13" s="37"/>
      <c r="O13" s="37"/>
      <c r="P13" s="37"/>
    </row>
    <row r="14" spans="2:16" ht="45" customHeight="1" thickTop="1" thickBot="1" x14ac:dyDescent="0.4">
      <c r="B14" s="75" t="s">
        <v>35</v>
      </c>
      <c r="C14" s="76">
        <v>184</v>
      </c>
      <c r="D14" s="76">
        <v>33</v>
      </c>
      <c r="E14" s="76">
        <v>33</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c r="E16" s="76"/>
      <c r="F16" s="76"/>
      <c r="G16" s="76"/>
      <c r="H16" s="78">
        <f>SUM(D16-(F16+E16+G16))</f>
        <v>0</v>
      </c>
      <c r="I16" s="37"/>
      <c r="J16" s="37"/>
      <c r="K16" s="37"/>
      <c r="L16" s="37"/>
      <c r="M16" s="37"/>
      <c r="N16" s="37"/>
      <c r="O16" s="37"/>
      <c r="P16" s="37"/>
    </row>
    <row r="17" spans="2:17" ht="57" customHeight="1" thickTop="1" thickBot="1" x14ac:dyDescent="0.35">
      <c r="B17" s="81" t="s">
        <v>108</v>
      </c>
      <c r="C17" s="82">
        <v>0</v>
      </c>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21344</v>
      </c>
      <c r="D18" s="86">
        <f>SUM(D13-(D14++D15+D16+D17))</f>
        <v>9579</v>
      </c>
      <c r="E18" s="86">
        <f>SUM(E13-(E14++E15+E16+E17))</f>
        <v>9451</v>
      </c>
      <c r="F18" s="86">
        <f>SUM(F13-F16)</f>
        <v>0</v>
      </c>
      <c r="G18" s="86">
        <f>SUM(G13-(G14+G15+G16+G17))</f>
        <v>128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9484</v>
      </c>
      <c r="D23" s="433" t="s">
        <v>236</v>
      </c>
      <c r="E23" s="434"/>
      <c r="F23" s="435"/>
      <c r="G23" s="91" t="s">
        <v>21</v>
      </c>
      <c r="H23" s="92">
        <f>SUM(D14:D18)</f>
        <v>9612</v>
      </c>
      <c r="I23" s="49"/>
      <c r="J23" s="43"/>
      <c r="K23" s="37"/>
      <c r="L23" s="37"/>
      <c r="M23" s="37"/>
      <c r="N23" s="37"/>
      <c r="O23" s="37"/>
      <c r="P23" s="37"/>
      <c r="Q23" s="37"/>
    </row>
    <row r="24" spans="2:17" ht="62.45" customHeight="1" x14ac:dyDescent="0.35">
      <c r="B24" s="93" t="s">
        <v>117</v>
      </c>
      <c r="C24" s="94"/>
      <c r="D24" s="436"/>
      <c r="E24" s="437"/>
      <c r="F24" s="438"/>
      <c r="G24" s="95" t="s">
        <v>34</v>
      </c>
      <c r="H24" s="96">
        <v>9483</v>
      </c>
      <c r="I24" s="97"/>
      <c r="J24" s="45"/>
    </row>
    <row r="25" spans="2:17" ht="55.9" customHeight="1" x14ac:dyDescent="0.35">
      <c r="B25" s="93" t="s">
        <v>118</v>
      </c>
      <c r="C25" s="94"/>
      <c r="D25" s="436"/>
      <c r="E25" s="437"/>
      <c r="F25" s="438"/>
      <c r="G25" s="91" t="s">
        <v>119</v>
      </c>
      <c r="H25" s="98">
        <f>SUM((F16+F18)+(G14+G15+G16+G17+G18))</f>
        <v>128</v>
      </c>
      <c r="I25" s="97"/>
      <c r="J25" s="45"/>
    </row>
    <row r="26" spans="2:17" ht="46.15" customHeight="1" thickBot="1" x14ac:dyDescent="0.4">
      <c r="B26" s="99" t="s">
        <v>120</v>
      </c>
      <c r="C26" s="100">
        <f>SUM(C23-C24+C25)</f>
        <v>9484</v>
      </c>
      <c r="D26" s="439"/>
      <c r="E26" s="440"/>
      <c r="F26" s="441"/>
      <c r="G26" s="101" t="s">
        <v>121</v>
      </c>
      <c r="H26" s="102">
        <f>SUM(H23,-H25, -H24)</f>
        <v>1</v>
      </c>
      <c r="I26" s="97"/>
      <c r="J26" s="45"/>
    </row>
    <row r="27" spans="2:17" ht="32.450000000000003" customHeight="1" x14ac:dyDescent="0.35">
      <c r="B27" s="103" t="s">
        <v>4</v>
      </c>
      <c r="C27" s="104">
        <f>SUM(C26 -H24)</f>
        <v>1</v>
      </c>
      <c r="D27" s="105"/>
      <c r="E27" s="106"/>
      <c r="F27" s="107"/>
      <c r="G27" s="108"/>
      <c r="H27" s="109"/>
      <c r="I27" s="110"/>
      <c r="J27" s="45"/>
    </row>
    <row r="28" spans="2:17" ht="108.6" customHeight="1" thickBot="1" x14ac:dyDescent="0.3">
      <c r="B28" s="442" t="s">
        <v>122</v>
      </c>
      <c r="C28" s="443"/>
      <c r="D28" s="444"/>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13</v>
      </c>
      <c r="D32" s="119" t="s">
        <v>42</v>
      </c>
      <c r="E32" s="120">
        <v>18</v>
      </c>
      <c r="F32" s="115"/>
      <c r="G32" s="115"/>
      <c r="H32" s="121"/>
      <c r="I32" s="45"/>
    </row>
    <row r="33" spans="2:10" ht="38.450000000000003" customHeight="1" thickBot="1" x14ac:dyDescent="0.35">
      <c r="B33" s="117" t="s">
        <v>43</v>
      </c>
      <c r="C33" s="118"/>
      <c r="D33" s="119" t="s">
        <v>44</v>
      </c>
      <c r="E33" s="120"/>
      <c r="F33" s="426" t="s">
        <v>125</v>
      </c>
      <c r="G33" s="427"/>
      <c r="H33" s="122" t="s">
        <v>135</v>
      </c>
      <c r="I33" s="45"/>
    </row>
    <row r="34" spans="2:10" ht="60.6" customHeight="1" thickBot="1" x14ac:dyDescent="0.4">
      <c r="B34" s="123" t="s">
        <v>126</v>
      </c>
      <c r="C34" s="140">
        <v>1564</v>
      </c>
      <c r="D34" s="125" t="s">
        <v>45</v>
      </c>
      <c r="E34" s="126"/>
      <c r="F34" s="115"/>
      <c r="G34" s="115"/>
      <c r="H34" s="121"/>
      <c r="I34" s="127"/>
      <c r="J34" s="45"/>
    </row>
    <row r="35" spans="2:10" ht="37.9" customHeight="1" thickTop="1" x14ac:dyDescent="0.3">
      <c r="B35" s="128" t="s">
        <v>127</v>
      </c>
      <c r="C35" s="428" t="s">
        <v>167</v>
      </c>
      <c r="D35" s="429"/>
      <c r="E35" s="129"/>
      <c r="F35" s="115"/>
      <c r="G35" s="115"/>
      <c r="H35" s="121"/>
      <c r="I35" s="45"/>
    </row>
    <row r="36" spans="2:10" ht="35.450000000000003" customHeight="1" thickBot="1" x14ac:dyDescent="0.35">
      <c r="B36" s="130" t="s">
        <v>128</v>
      </c>
      <c r="C36" s="557" t="s">
        <v>75</v>
      </c>
      <c r="D36" s="558"/>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5:D6"/>
    <mergeCell ref="C7:D7"/>
    <mergeCell ref="C8:D8"/>
    <mergeCell ref="D23:F26"/>
    <mergeCell ref="B28:C28"/>
    <mergeCell ref="D28:H28"/>
    <mergeCell ref="F11:G11"/>
    <mergeCell ref="B20:C20"/>
    <mergeCell ref="D20:H20"/>
    <mergeCell ref="D21:F22"/>
    <mergeCell ref="B22:C22"/>
    <mergeCell ref="G22:H22"/>
    <mergeCell ref="C36:D36"/>
    <mergeCell ref="B38:D38"/>
    <mergeCell ref="B30:E30"/>
    <mergeCell ref="B31:C31"/>
    <mergeCell ref="D31:E31"/>
    <mergeCell ref="F33:G33"/>
    <mergeCell ref="C35:D35"/>
  </mergeCells>
  <conditionalFormatting sqref="H14:H18">
    <cfRule type="cellIs" dxfId="50" priority="3" stopIfTrue="1" operator="notEqual">
      <formula>0</formula>
    </cfRule>
  </conditionalFormatting>
  <conditionalFormatting sqref="H26 C27">
    <cfRule type="cellIs" dxfId="49" priority="1" stopIfTrue="1" operator="notEqual">
      <formula>0</formula>
    </cfRule>
  </conditionalFormatting>
  <conditionalFormatting sqref="H26 C27 H14:H18">
    <cfRule type="cellIs" dxfId="48" priority="2" stopIfTrue="1" operator="equal">
      <formula>0</formula>
    </cfRule>
  </conditionalFormatting>
  <pageMargins left="0.7" right="0.7" top="0.75" bottom="0.75" header="0.3" footer="0.3"/>
  <drawing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B1:Q57"/>
  <sheetViews>
    <sheetView workbookViewId="0">
      <selection activeCell="A12"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17</v>
      </c>
      <c r="D7" s="409"/>
      <c r="E7" s="45"/>
      <c r="F7" s="46" t="s">
        <v>96</v>
      </c>
      <c r="G7" s="47"/>
      <c r="H7" s="48">
        <v>13530</v>
      </c>
      <c r="I7" s="43"/>
      <c r="J7" s="37"/>
      <c r="K7" s="37"/>
      <c r="L7" s="37"/>
      <c r="M7" s="37"/>
      <c r="N7" s="37"/>
      <c r="O7" s="37"/>
      <c r="P7" s="37"/>
    </row>
    <row r="8" spans="2:16" ht="34.9" customHeight="1" thickBot="1" x14ac:dyDescent="0.4">
      <c r="B8" s="44" t="s">
        <v>97</v>
      </c>
      <c r="C8" s="410">
        <v>42311</v>
      </c>
      <c r="D8" s="411"/>
      <c r="E8" s="49"/>
      <c r="F8" s="50" t="s">
        <v>98</v>
      </c>
      <c r="G8" s="47"/>
      <c r="H8" s="51">
        <v>876</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13591</v>
      </c>
      <c r="D13" s="70">
        <v>6559</v>
      </c>
      <c r="E13" s="71">
        <v>6448</v>
      </c>
      <c r="F13" s="72">
        <v>0</v>
      </c>
      <c r="G13" s="73">
        <v>111</v>
      </c>
      <c r="H13" s="74" t="s">
        <v>106</v>
      </c>
      <c r="I13" s="43"/>
      <c r="J13" s="37"/>
      <c r="K13" s="37"/>
      <c r="L13" s="37"/>
      <c r="M13" s="37"/>
      <c r="N13" s="37"/>
      <c r="O13" s="37"/>
      <c r="P13" s="37"/>
    </row>
    <row r="14" spans="2:16" ht="45" customHeight="1" thickTop="1" thickBot="1" x14ac:dyDescent="0.4">
      <c r="B14" s="75" t="s">
        <v>35</v>
      </c>
      <c r="C14" s="76">
        <v>112</v>
      </c>
      <c r="D14" s="76">
        <v>23</v>
      </c>
      <c r="E14" s="76">
        <v>23</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1</v>
      </c>
      <c r="D17" s="82">
        <v>1</v>
      </c>
      <c r="E17" s="82">
        <v>1</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13478</v>
      </c>
      <c r="D18" s="86">
        <f>SUM(D13-(D14++D15+D16+D17))</f>
        <v>6535</v>
      </c>
      <c r="E18" s="86">
        <f>SUM(E13-(E14++E15+E16+E17))</f>
        <v>6424</v>
      </c>
      <c r="F18" s="86">
        <f>SUM(F13-F16)</f>
        <v>0</v>
      </c>
      <c r="G18" s="86">
        <f>SUM(G13-(G14+G15+G16+G17))</f>
        <v>111</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6447</v>
      </c>
      <c r="D23" s="433" t="s">
        <v>116</v>
      </c>
      <c r="E23" s="434"/>
      <c r="F23" s="435"/>
      <c r="G23" s="91" t="s">
        <v>21</v>
      </c>
      <c r="H23" s="92">
        <f>SUM(D14:D18)</f>
        <v>6559</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6448</v>
      </c>
      <c r="I24" s="97"/>
      <c r="J24" s="45"/>
    </row>
    <row r="25" spans="2:17" ht="55.9" customHeight="1" x14ac:dyDescent="0.35">
      <c r="B25" s="93" t="s">
        <v>118</v>
      </c>
      <c r="C25" s="94">
        <v>1</v>
      </c>
      <c r="D25" s="436"/>
      <c r="E25" s="437"/>
      <c r="F25" s="438"/>
      <c r="G25" s="91" t="s">
        <v>119</v>
      </c>
      <c r="H25" s="98">
        <f>SUM((F16+F18)+(G14+G15+G16+G17+G18))</f>
        <v>111</v>
      </c>
      <c r="I25" s="97"/>
      <c r="J25" s="45"/>
    </row>
    <row r="26" spans="2:17" ht="46.15" customHeight="1" thickBot="1" x14ac:dyDescent="0.4">
      <c r="B26" s="99" t="s">
        <v>120</v>
      </c>
      <c r="C26" s="100">
        <f>SUM(C23-C24+C25)</f>
        <v>6448</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3</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1447</v>
      </c>
      <c r="D34" s="125" t="s">
        <v>45</v>
      </c>
      <c r="E34" s="126">
        <v>0</v>
      </c>
      <c r="F34" s="115"/>
      <c r="G34" s="115"/>
      <c r="H34" s="121"/>
      <c r="I34" s="127"/>
      <c r="J34" s="45"/>
    </row>
    <row r="35" spans="2:10" ht="37.9" customHeight="1" thickTop="1" x14ac:dyDescent="0.3">
      <c r="B35" s="128" t="s">
        <v>127</v>
      </c>
      <c r="C35" s="428" t="s">
        <v>237</v>
      </c>
      <c r="D35" s="429"/>
      <c r="E35" s="129"/>
      <c r="F35" s="115"/>
      <c r="G35" s="115"/>
      <c r="H35" s="121"/>
      <c r="I35" s="45"/>
    </row>
    <row r="36" spans="2:10" ht="35.450000000000003" customHeight="1" thickBot="1" x14ac:dyDescent="0.35">
      <c r="B36" s="130" t="s">
        <v>128</v>
      </c>
      <c r="C36" s="430" t="s">
        <v>238</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3:G33"/>
    <mergeCell ref="C35:D35"/>
    <mergeCell ref="C36:D36"/>
    <mergeCell ref="B38:D38"/>
    <mergeCell ref="B28:C28"/>
    <mergeCell ref="D28:H28"/>
    <mergeCell ref="B30:E30"/>
    <mergeCell ref="B31:C31"/>
    <mergeCell ref="D31:E31"/>
    <mergeCell ref="D21:F22"/>
    <mergeCell ref="B22:C22"/>
    <mergeCell ref="G22:H22"/>
    <mergeCell ref="D23:F26"/>
    <mergeCell ref="B5:D6"/>
    <mergeCell ref="C7:D7"/>
    <mergeCell ref="C8:D8"/>
    <mergeCell ref="F11:G11"/>
    <mergeCell ref="B20:C20"/>
    <mergeCell ref="D20:H20"/>
  </mergeCells>
  <conditionalFormatting sqref="H14:H18">
    <cfRule type="cellIs" dxfId="47" priority="3" stopIfTrue="1" operator="notEqual">
      <formula>0</formula>
    </cfRule>
  </conditionalFormatting>
  <conditionalFormatting sqref="H26 C27">
    <cfRule type="cellIs" dxfId="46" priority="1" stopIfTrue="1" operator="notEqual">
      <formula>0</formula>
    </cfRule>
  </conditionalFormatting>
  <conditionalFormatting sqref="H26 C27 H14:H18">
    <cfRule type="cellIs" dxfId="45" priority="2" stopIfTrue="1" operator="equal">
      <formula>0</formula>
    </cfRule>
  </conditionalFormatting>
  <pageMargins left="0.7" right="0.7" top="0.75" bottom="0.75" header="0.3" footer="0.3"/>
  <drawing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76</v>
      </c>
      <c r="D7" s="409"/>
      <c r="E7" s="45"/>
      <c r="F7" s="46" t="s">
        <v>96</v>
      </c>
      <c r="G7" s="47"/>
      <c r="H7" s="48">
        <v>8433</v>
      </c>
      <c r="I7" s="43"/>
      <c r="J7" s="37"/>
      <c r="K7" s="37"/>
      <c r="L7" s="37"/>
      <c r="M7" s="37"/>
      <c r="N7" s="37"/>
      <c r="O7" s="37"/>
      <c r="P7" s="37"/>
    </row>
    <row r="8" spans="2:16" ht="34.9" customHeight="1" thickBot="1" x14ac:dyDescent="0.4">
      <c r="B8" s="44" t="s">
        <v>97</v>
      </c>
      <c r="C8" s="410">
        <v>42311</v>
      </c>
      <c r="D8" s="411"/>
      <c r="E8" s="49"/>
      <c r="F8" s="50" t="s">
        <v>98</v>
      </c>
      <c r="G8" s="47"/>
      <c r="H8" s="51">
        <v>1748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8469</v>
      </c>
      <c r="D13" s="70">
        <v>4195</v>
      </c>
      <c r="E13" s="71">
        <v>4144</v>
      </c>
      <c r="F13" s="72">
        <v>0</v>
      </c>
      <c r="G13" s="73">
        <v>51</v>
      </c>
      <c r="H13" s="74" t="s">
        <v>106</v>
      </c>
      <c r="I13" s="43"/>
      <c r="J13" s="37"/>
      <c r="K13" s="37"/>
      <c r="L13" s="37"/>
      <c r="M13" s="37"/>
      <c r="N13" s="37"/>
      <c r="O13" s="37"/>
      <c r="P13" s="37"/>
    </row>
    <row r="14" spans="2:16" ht="45" customHeight="1" thickTop="1" thickBot="1" x14ac:dyDescent="0.4">
      <c r="B14" s="75" t="s">
        <v>35</v>
      </c>
      <c r="C14" s="76">
        <v>82</v>
      </c>
      <c r="D14" s="76">
        <v>18</v>
      </c>
      <c r="E14" s="76">
        <v>18</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8387</v>
      </c>
      <c r="D18" s="86">
        <f>SUM(D13-(D14++D15+D16+D17))</f>
        <v>4177</v>
      </c>
      <c r="E18" s="86">
        <f>SUM(E13-(E14++E15+E16+E17))</f>
        <v>4126</v>
      </c>
      <c r="F18" s="86">
        <f>SUM(F13-F16)</f>
        <v>0</v>
      </c>
      <c r="G18" s="86">
        <f>SUM(G13-(G14+G15+G16+G17))</f>
        <v>51</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4144</v>
      </c>
      <c r="D23" s="433" t="s">
        <v>116</v>
      </c>
      <c r="E23" s="434"/>
      <c r="F23" s="435"/>
      <c r="G23" s="91" t="s">
        <v>21</v>
      </c>
      <c r="H23" s="92">
        <f>SUM(D14:D18)</f>
        <v>4195</v>
      </c>
      <c r="I23" s="49"/>
      <c r="J23" s="43"/>
      <c r="K23" s="37"/>
      <c r="L23" s="37"/>
      <c r="M23" s="37"/>
      <c r="N23" s="37"/>
      <c r="O23" s="37"/>
      <c r="P23" s="37"/>
      <c r="Q23" s="37"/>
    </row>
    <row r="24" spans="2:17" ht="62.45" customHeight="1" x14ac:dyDescent="0.35">
      <c r="B24" s="93" t="s">
        <v>117</v>
      </c>
      <c r="C24" s="94">
        <v>0</v>
      </c>
      <c r="D24" s="436"/>
      <c r="E24" s="437"/>
      <c r="F24" s="438"/>
      <c r="G24" s="95" t="s">
        <v>34</v>
      </c>
      <c r="H24" s="96">
        <v>4144</v>
      </c>
      <c r="I24" s="97"/>
      <c r="J24" s="45"/>
    </row>
    <row r="25" spans="2:17" ht="55.9" customHeight="1" x14ac:dyDescent="0.35">
      <c r="B25" s="93" t="s">
        <v>118</v>
      </c>
      <c r="C25" s="94">
        <v>0</v>
      </c>
      <c r="D25" s="436"/>
      <c r="E25" s="437"/>
      <c r="F25" s="438"/>
      <c r="G25" s="91" t="s">
        <v>119</v>
      </c>
      <c r="H25" s="98">
        <v>51</v>
      </c>
      <c r="I25" s="97"/>
      <c r="J25" s="45"/>
    </row>
    <row r="26" spans="2:17" ht="46.15" customHeight="1" thickBot="1" x14ac:dyDescent="0.4">
      <c r="B26" s="99" t="s">
        <v>120</v>
      </c>
      <c r="C26" s="100">
        <f>SUM(C23-C24+C25)</f>
        <v>4144</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v>0</v>
      </c>
      <c r="I33" s="45"/>
    </row>
    <row r="34" spans="2:10" ht="60.6" customHeight="1" thickBot="1" x14ac:dyDescent="0.4">
      <c r="B34" s="123" t="s">
        <v>126</v>
      </c>
      <c r="C34" s="124">
        <v>1773</v>
      </c>
      <c r="D34" s="125" t="s">
        <v>45</v>
      </c>
      <c r="E34" s="126">
        <v>0</v>
      </c>
      <c r="F34" s="115"/>
      <c r="G34" s="115"/>
      <c r="H34" s="121"/>
      <c r="I34" s="127"/>
      <c r="J34" s="45"/>
    </row>
    <row r="35" spans="2:10" ht="37.9" customHeight="1" thickTop="1" x14ac:dyDescent="0.3">
      <c r="B35" s="128" t="s">
        <v>127</v>
      </c>
      <c r="C35" s="453" t="s">
        <v>239</v>
      </c>
      <c r="D35" s="454"/>
      <c r="E35" s="129"/>
      <c r="F35" s="115"/>
      <c r="G35" s="115"/>
      <c r="H35" s="121"/>
      <c r="I35" s="45"/>
    </row>
    <row r="36" spans="2:10" ht="35.450000000000003" customHeight="1" thickBot="1" x14ac:dyDescent="0.35">
      <c r="B36" s="130" t="s">
        <v>128</v>
      </c>
      <c r="C36" s="615" t="s">
        <v>77</v>
      </c>
      <c r="D36" s="616"/>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44" priority="3" stopIfTrue="1" operator="notEqual">
      <formula>0</formula>
    </cfRule>
  </conditionalFormatting>
  <conditionalFormatting sqref="H26 C27">
    <cfRule type="cellIs" dxfId="43" priority="1" stopIfTrue="1" operator="notEqual">
      <formula>0</formula>
    </cfRule>
  </conditionalFormatting>
  <conditionalFormatting sqref="H26 C27 H14:H18">
    <cfRule type="cellIs" dxfId="42" priority="2" stopIfTrue="1" operator="equal">
      <formula>0</formula>
    </cfRule>
  </conditionalFormatting>
  <pageMargins left="0.7" right="0.7" top="0.75" bottom="0.75" header="0.3" footer="0.3"/>
  <drawing r:id="rId1"/>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78</v>
      </c>
      <c r="D7" s="409"/>
      <c r="E7" s="45"/>
      <c r="F7" s="46" t="s">
        <v>96</v>
      </c>
      <c r="G7" s="47"/>
      <c r="H7" s="48">
        <v>450941</v>
      </c>
      <c r="I7" s="43"/>
      <c r="J7" s="37"/>
      <c r="K7" s="37"/>
      <c r="L7" s="37"/>
      <c r="M7" s="37"/>
      <c r="N7" s="37"/>
      <c r="O7" s="37"/>
      <c r="P7" s="37"/>
    </row>
    <row r="8" spans="2:16" ht="34.9" customHeight="1" thickBot="1" x14ac:dyDescent="0.4">
      <c r="B8" s="44" t="s">
        <v>97</v>
      </c>
      <c r="C8" s="410">
        <v>42311</v>
      </c>
      <c r="D8" s="411"/>
      <c r="E8" s="49"/>
      <c r="F8" s="50" t="s">
        <v>98</v>
      </c>
      <c r="G8" s="47"/>
      <c r="H8" s="51">
        <v>52928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450941</v>
      </c>
      <c r="D13" s="70">
        <v>154255</v>
      </c>
      <c r="E13" s="71">
        <v>153368</v>
      </c>
      <c r="F13" s="72">
        <v>0</v>
      </c>
      <c r="G13" s="73">
        <v>888</v>
      </c>
      <c r="H13" s="74" t="s">
        <v>106</v>
      </c>
      <c r="I13" s="43"/>
      <c r="J13" s="37"/>
      <c r="K13" s="37"/>
      <c r="L13" s="37"/>
      <c r="M13" s="37"/>
      <c r="N13" s="37"/>
      <c r="O13" s="37"/>
      <c r="P13" s="37"/>
    </row>
    <row r="14" spans="2:16" ht="45" customHeight="1" thickTop="1" thickBot="1" x14ac:dyDescent="0.4">
      <c r="B14" s="75" t="s">
        <v>35</v>
      </c>
      <c r="C14" s="76">
        <v>13318</v>
      </c>
      <c r="D14" s="76">
        <v>2132</v>
      </c>
      <c r="E14" s="76">
        <v>2116</v>
      </c>
      <c r="F14" s="77" t="s">
        <v>36</v>
      </c>
      <c r="G14" s="76">
        <v>16</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24</v>
      </c>
      <c r="D16" s="76">
        <v>24</v>
      </c>
      <c r="E16" s="76">
        <v>7</v>
      </c>
      <c r="F16" s="76">
        <v>10</v>
      </c>
      <c r="G16" s="76">
        <v>7</v>
      </c>
      <c r="H16" s="78">
        <f>SUM(D16-(F16+E16+G16))</f>
        <v>0</v>
      </c>
      <c r="I16" s="37"/>
      <c r="J16" s="37"/>
      <c r="K16" s="37"/>
      <c r="L16" s="37"/>
      <c r="M16" s="37"/>
      <c r="N16" s="37"/>
      <c r="O16" s="37"/>
      <c r="P16" s="37"/>
    </row>
    <row r="17" spans="2:17" ht="57" customHeight="1" thickTop="1" thickBot="1" x14ac:dyDescent="0.35">
      <c r="B17" s="81" t="s">
        <v>108</v>
      </c>
      <c r="C17" s="82">
        <v>206</v>
      </c>
      <c r="D17" s="82">
        <v>206</v>
      </c>
      <c r="E17" s="82">
        <v>206</v>
      </c>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437393</v>
      </c>
      <c r="D18" s="86">
        <f>SUM(D13-(D14++D15+D16+D17))</f>
        <v>151893</v>
      </c>
      <c r="E18" s="86">
        <f>SUM(E13-(E14++E15+E16+E17))</f>
        <v>151039</v>
      </c>
      <c r="F18" s="86">
        <f>SUM(F13-F16)</f>
        <v>-10</v>
      </c>
      <c r="G18" s="86">
        <f>SUM(G13-(G14+G15+G16+G17))</f>
        <v>865</v>
      </c>
      <c r="H18" s="87">
        <f>SUM(D18-(F18+E18+G18))</f>
        <v>-1</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153343</v>
      </c>
      <c r="D23" s="617" t="s">
        <v>240</v>
      </c>
      <c r="E23" s="618"/>
      <c r="F23" s="619"/>
      <c r="G23" s="91" t="s">
        <v>21</v>
      </c>
      <c r="H23" s="92">
        <f>SUM(D14:D18)</f>
        <v>154255</v>
      </c>
      <c r="I23" s="49"/>
      <c r="J23" s="43"/>
      <c r="K23" s="37"/>
      <c r="L23" s="37"/>
      <c r="M23" s="37"/>
      <c r="N23" s="37"/>
      <c r="O23" s="37"/>
      <c r="P23" s="37"/>
      <c r="Q23" s="37"/>
    </row>
    <row r="24" spans="2:17" ht="62.45" customHeight="1" x14ac:dyDescent="0.35">
      <c r="B24" s="93" t="s">
        <v>117</v>
      </c>
      <c r="C24" s="94">
        <v>1</v>
      </c>
      <c r="D24" s="620"/>
      <c r="E24" s="621"/>
      <c r="F24" s="622"/>
      <c r="G24" s="95" t="s">
        <v>34</v>
      </c>
      <c r="H24" s="96">
        <f>SUM(E14:E18)</f>
        <v>153368</v>
      </c>
      <c r="I24" s="97"/>
      <c r="J24" s="45"/>
    </row>
    <row r="25" spans="2:17" ht="55.9" customHeight="1" x14ac:dyDescent="0.35">
      <c r="B25" s="93" t="s">
        <v>118</v>
      </c>
      <c r="C25" s="94">
        <v>24</v>
      </c>
      <c r="D25" s="620"/>
      <c r="E25" s="621"/>
      <c r="F25" s="622"/>
      <c r="G25" s="91" t="s">
        <v>119</v>
      </c>
      <c r="H25" s="98">
        <f>SUM((F16+F18)+(G14+G15+G16+G17+G18))</f>
        <v>888</v>
      </c>
      <c r="I25" s="97"/>
      <c r="J25" s="45"/>
    </row>
    <row r="26" spans="2:17" ht="46.15" customHeight="1" thickBot="1" x14ac:dyDescent="0.4">
      <c r="B26" s="99" t="s">
        <v>120</v>
      </c>
      <c r="C26" s="100">
        <f>SUM(C23-C24+C25)</f>
        <v>153366</v>
      </c>
      <c r="D26" s="623"/>
      <c r="E26" s="624"/>
      <c r="F26" s="625"/>
      <c r="G26" s="101" t="s">
        <v>121</v>
      </c>
      <c r="H26" s="102">
        <f>SUM(H23,-H25, -H24)</f>
        <v>-1</v>
      </c>
      <c r="I26" s="97"/>
      <c r="J26" s="45"/>
    </row>
    <row r="27" spans="2:17" ht="32.450000000000003" customHeight="1" x14ac:dyDescent="0.35">
      <c r="B27" s="103" t="s">
        <v>4</v>
      </c>
      <c r="C27" s="104">
        <f>SUM(C26 -H24)</f>
        <v>-2</v>
      </c>
      <c r="D27" s="626"/>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58</v>
      </c>
      <c r="D32" s="119" t="s">
        <v>42</v>
      </c>
      <c r="E32" s="120">
        <v>0</v>
      </c>
      <c r="F32" s="115"/>
      <c r="G32" s="115"/>
      <c r="H32" s="121"/>
      <c r="I32" s="45"/>
    </row>
    <row r="33" spans="2:10" ht="38.450000000000003" customHeight="1" thickBot="1" x14ac:dyDescent="0.35">
      <c r="B33" s="117" t="s">
        <v>43</v>
      </c>
      <c r="C33" s="118">
        <v>1</v>
      </c>
      <c r="D33" s="119" t="s">
        <v>44</v>
      </c>
      <c r="E33" s="120">
        <v>87</v>
      </c>
      <c r="F33" s="426" t="s">
        <v>125</v>
      </c>
      <c r="G33" s="427"/>
      <c r="H33" s="122" t="s">
        <v>135</v>
      </c>
      <c r="I33" s="45"/>
    </row>
    <row r="34" spans="2:10" ht="60.6" customHeight="1" thickBot="1" x14ac:dyDescent="0.4">
      <c r="B34" s="123" t="s">
        <v>126</v>
      </c>
      <c r="C34" s="140">
        <v>80068</v>
      </c>
      <c r="D34" s="125" t="s">
        <v>45</v>
      </c>
      <c r="E34" s="126">
        <v>1</v>
      </c>
      <c r="F34" s="115"/>
      <c r="G34" s="115"/>
      <c r="H34" s="121"/>
      <c r="I34" s="127"/>
      <c r="J34" s="45"/>
    </row>
    <row r="35" spans="2:10" ht="37.9" customHeight="1" thickTop="1" x14ac:dyDescent="0.3">
      <c r="B35" s="128" t="s">
        <v>127</v>
      </c>
      <c r="C35" s="428" t="s">
        <v>241</v>
      </c>
      <c r="D35" s="429"/>
      <c r="E35" s="129"/>
      <c r="F35" s="115"/>
      <c r="G35" s="115"/>
      <c r="H35" s="121"/>
      <c r="I35" s="45"/>
    </row>
    <row r="36" spans="2:10" ht="35.450000000000003" customHeight="1" thickBot="1" x14ac:dyDescent="0.35">
      <c r="B36" s="130" t="s">
        <v>128</v>
      </c>
      <c r="C36" s="430" t="s">
        <v>79</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41" priority="3" stopIfTrue="1" operator="notEqual">
      <formula>0</formula>
    </cfRule>
  </conditionalFormatting>
  <conditionalFormatting sqref="H26 C27">
    <cfRule type="cellIs" dxfId="40" priority="1" stopIfTrue="1" operator="notEqual">
      <formula>0</formula>
    </cfRule>
  </conditionalFormatting>
  <conditionalFormatting sqref="H26 C27 H14:H18">
    <cfRule type="cellIs" dxfId="39" priority="2" stopIfTrue="1" operator="equal">
      <formula>0</formula>
    </cfRule>
  </conditionalFormatting>
  <pageMargins left="0.7" right="0.7" top="0.75" bottom="0.75" header="0.3" footer="0.3"/>
  <pageSetup orientation="portrait" r:id="rId1"/>
  <drawing r:id="rId2"/>
  <legacyDrawing r:id="rId3"/>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dimension ref="B1:Q57"/>
  <sheetViews>
    <sheetView topLeftCell="A10" workbookViewId="0">
      <selection activeCell="A10"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80</v>
      </c>
      <c r="D7" s="409"/>
      <c r="E7" s="45"/>
      <c r="F7" s="46" t="s">
        <v>96</v>
      </c>
      <c r="G7" s="47"/>
      <c r="H7" s="48">
        <v>12177</v>
      </c>
      <c r="I7" s="43"/>
      <c r="J7" s="37"/>
      <c r="K7" s="37"/>
      <c r="L7" s="37"/>
      <c r="M7" s="37"/>
      <c r="N7" s="37"/>
      <c r="O7" s="37"/>
      <c r="P7" s="37"/>
    </row>
    <row r="8" spans="2:16" ht="34.9" customHeight="1" thickBot="1" x14ac:dyDescent="0.4">
      <c r="B8" s="44" t="s">
        <v>97</v>
      </c>
      <c r="C8" s="410">
        <v>42311</v>
      </c>
      <c r="D8" s="411"/>
      <c r="E8" s="49"/>
      <c r="F8" s="50" t="s">
        <v>98</v>
      </c>
      <c r="G8" s="47"/>
      <c r="H8" s="51">
        <v>3777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12177</v>
      </c>
      <c r="D13" s="70">
        <v>7061</v>
      </c>
      <c r="E13" s="71">
        <v>7009</v>
      </c>
      <c r="F13" s="72">
        <v>1</v>
      </c>
      <c r="G13" s="73">
        <v>51</v>
      </c>
      <c r="H13" s="74" t="s">
        <v>106</v>
      </c>
      <c r="I13" s="43"/>
      <c r="J13" s="37"/>
      <c r="K13" s="37"/>
      <c r="L13" s="37"/>
      <c r="M13" s="37"/>
      <c r="N13" s="37"/>
      <c r="O13" s="37"/>
      <c r="P13" s="37"/>
    </row>
    <row r="14" spans="2:16" ht="45" customHeight="1" thickTop="1" thickBot="1" x14ac:dyDescent="0.4">
      <c r="B14" s="75" t="s">
        <v>35</v>
      </c>
      <c r="C14" s="76">
        <v>181</v>
      </c>
      <c r="D14" s="76">
        <v>35</v>
      </c>
      <c r="E14" s="76">
        <v>35</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v>0</v>
      </c>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v>0</v>
      </c>
      <c r="E16" s="76"/>
      <c r="F16" s="76"/>
      <c r="G16" s="76"/>
      <c r="H16" s="78">
        <f>SUM(D16-(F16+E16+G16))</f>
        <v>0</v>
      </c>
      <c r="I16" s="37"/>
      <c r="J16" s="37"/>
      <c r="K16" s="37"/>
      <c r="L16" s="37"/>
      <c r="M16" s="37"/>
      <c r="N16" s="37"/>
      <c r="O16" s="37"/>
      <c r="P16" s="37"/>
    </row>
    <row r="17" spans="2:17" ht="57" customHeight="1" thickTop="1" thickBot="1" x14ac:dyDescent="0.35">
      <c r="B17" s="81" t="s">
        <v>108</v>
      </c>
      <c r="C17" s="82">
        <v>0</v>
      </c>
      <c r="D17" s="82">
        <v>0</v>
      </c>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11996</v>
      </c>
      <c r="D18" s="86">
        <f>SUM(D13-(D14++D15+D16+D17))</f>
        <v>7026</v>
      </c>
      <c r="E18" s="86">
        <f>SUM(E13-(E14++E15+E16+E17))</f>
        <v>6974</v>
      </c>
      <c r="F18" s="86">
        <f>SUM(F13-F16)</f>
        <v>1</v>
      </c>
      <c r="G18" s="86">
        <f>SUM(G13-(G14+G15+G16+G17))</f>
        <v>51</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7009</v>
      </c>
      <c r="D23" s="433" t="s">
        <v>116</v>
      </c>
      <c r="E23" s="434"/>
      <c r="F23" s="435"/>
      <c r="G23" s="91" t="s">
        <v>21</v>
      </c>
      <c r="H23" s="92">
        <f>SUM(D14:D18)</f>
        <v>7061</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7009</v>
      </c>
      <c r="I24" s="97"/>
      <c r="J24" s="45"/>
    </row>
    <row r="25" spans="2:17" ht="55.9" customHeight="1" x14ac:dyDescent="0.35">
      <c r="B25" s="93" t="s">
        <v>118</v>
      </c>
      <c r="C25" s="94">
        <v>0</v>
      </c>
      <c r="D25" s="436"/>
      <c r="E25" s="437"/>
      <c r="F25" s="438"/>
      <c r="G25" s="91" t="s">
        <v>119</v>
      </c>
      <c r="H25" s="98">
        <f>SUM((F16+F18)+(G14+G15+G16+G17+G18))</f>
        <v>52</v>
      </c>
      <c r="I25" s="97"/>
      <c r="J25" s="45"/>
    </row>
    <row r="26" spans="2:17" ht="46.15" customHeight="1" thickBot="1" x14ac:dyDescent="0.4">
      <c r="B26" s="99" t="s">
        <v>120</v>
      </c>
      <c r="C26" s="100">
        <f>SUM(C23-C24+C25)</f>
        <v>7009</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10</v>
      </c>
      <c r="D32" s="119" t="s">
        <v>42</v>
      </c>
      <c r="E32" s="120">
        <v>26</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4533</v>
      </c>
      <c r="D34" s="125" t="s">
        <v>45</v>
      </c>
      <c r="E34" s="126">
        <v>0</v>
      </c>
      <c r="F34" s="115"/>
      <c r="G34" s="115"/>
      <c r="H34" s="121"/>
      <c r="I34" s="127"/>
      <c r="J34" s="45"/>
    </row>
    <row r="35" spans="2:10" ht="37.9" customHeight="1" thickTop="1" x14ac:dyDescent="0.3">
      <c r="B35" s="128" t="s">
        <v>127</v>
      </c>
      <c r="C35" s="428" t="s">
        <v>81</v>
      </c>
      <c r="D35" s="429"/>
      <c r="E35" s="129"/>
      <c r="F35" s="115"/>
      <c r="G35" s="115"/>
      <c r="H35" s="121"/>
      <c r="I35" s="45"/>
    </row>
    <row r="36" spans="2:10" ht="35.450000000000003" customHeight="1" thickBot="1" x14ac:dyDescent="0.35">
      <c r="B36" s="130" t="s">
        <v>128</v>
      </c>
      <c r="C36" s="430" t="s">
        <v>242</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38" priority="3" stopIfTrue="1" operator="notEqual">
      <formula>0</formula>
    </cfRule>
  </conditionalFormatting>
  <conditionalFormatting sqref="H26 C27">
    <cfRule type="cellIs" dxfId="37" priority="1" stopIfTrue="1" operator="notEqual">
      <formula>0</formula>
    </cfRule>
  </conditionalFormatting>
  <conditionalFormatting sqref="H26 C27 H14:H18">
    <cfRule type="cellIs" dxfId="36" priority="2" stopIfTrue="1" operator="equal">
      <formula>0</formula>
    </cfRule>
  </conditionalFormatting>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1:Q57"/>
  <sheetViews>
    <sheetView zoomScale="85" zoomScaleNormal="85"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197</v>
      </c>
      <c r="D7" s="409"/>
      <c r="E7" s="45"/>
      <c r="F7" s="46" t="s">
        <v>96</v>
      </c>
      <c r="G7" s="47"/>
      <c r="H7" s="48">
        <v>13114</v>
      </c>
      <c r="I7" s="43"/>
      <c r="J7" s="37"/>
      <c r="K7" s="37"/>
      <c r="L7" s="37"/>
      <c r="M7" s="37"/>
      <c r="N7" s="37"/>
      <c r="O7" s="37"/>
      <c r="P7" s="37"/>
    </row>
    <row r="8" spans="2:16" ht="34.9" customHeight="1" thickBot="1" x14ac:dyDescent="0.4">
      <c r="B8" s="44" t="s">
        <v>97</v>
      </c>
      <c r="C8" s="410">
        <v>42311</v>
      </c>
      <c r="D8" s="411"/>
      <c r="E8" s="49"/>
      <c r="F8" s="50" t="s">
        <v>98</v>
      </c>
      <c r="G8" s="47"/>
      <c r="H8" s="51">
        <v>2660</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13114</v>
      </c>
      <c r="D13" s="70">
        <v>5781</v>
      </c>
      <c r="E13" s="71">
        <v>5733</v>
      </c>
      <c r="F13" s="72">
        <v>0</v>
      </c>
      <c r="G13" s="73">
        <v>48</v>
      </c>
      <c r="H13" s="74" t="s">
        <v>106</v>
      </c>
      <c r="I13" s="43"/>
      <c r="J13" s="37"/>
      <c r="K13" s="37"/>
      <c r="L13" s="37"/>
      <c r="M13" s="37"/>
      <c r="N13" s="37"/>
      <c r="O13" s="37"/>
      <c r="P13" s="37"/>
    </row>
    <row r="14" spans="2:16" ht="45" customHeight="1" thickTop="1" thickBot="1" x14ac:dyDescent="0.4">
      <c r="B14" s="75" t="s">
        <v>35</v>
      </c>
      <c r="C14" s="76">
        <v>48</v>
      </c>
      <c r="D14" s="76">
        <v>6</v>
      </c>
      <c r="E14" s="76">
        <v>6</v>
      </c>
      <c r="F14" s="77">
        <v>0</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13066</v>
      </c>
      <c r="D18" s="86">
        <f>SUM(D13-(D14++D15+D16+D17))</f>
        <v>5775</v>
      </c>
      <c r="E18" s="86">
        <f>SUM(E13-(E14++E15+E16+E17))</f>
        <v>5727</v>
      </c>
      <c r="F18" s="86">
        <f>SUM(F13-F16)</f>
        <v>0</v>
      </c>
      <c r="G18" s="86">
        <f>SUM(G13-(G14+G15+G16+G17))</f>
        <v>48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5737</v>
      </c>
      <c r="D23" s="433" t="s">
        <v>116</v>
      </c>
      <c r="E23" s="434"/>
      <c r="F23" s="435"/>
      <c r="G23" s="91" t="s">
        <v>21</v>
      </c>
      <c r="H23" s="92">
        <f>SUM(D14:D18)</f>
        <v>5781</v>
      </c>
      <c r="I23" s="49"/>
      <c r="J23" s="43"/>
      <c r="K23" s="37"/>
      <c r="L23" s="37"/>
      <c r="M23" s="37"/>
      <c r="N23" s="37"/>
      <c r="O23" s="37"/>
      <c r="P23" s="37"/>
      <c r="Q23" s="37"/>
    </row>
    <row r="24" spans="2:17" ht="62.45" customHeight="1" x14ac:dyDescent="0.35">
      <c r="B24" s="93" t="s">
        <v>117</v>
      </c>
      <c r="C24" s="94">
        <v>4</v>
      </c>
      <c r="D24" s="436"/>
      <c r="E24" s="437"/>
      <c r="F24" s="438"/>
      <c r="G24" s="95" t="s">
        <v>34</v>
      </c>
      <c r="H24" s="96">
        <f>SUM(E14:E18)</f>
        <v>5733</v>
      </c>
      <c r="I24" s="97"/>
      <c r="J24" s="45"/>
    </row>
    <row r="25" spans="2:17" ht="55.9" customHeight="1" x14ac:dyDescent="0.35">
      <c r="B25" s="93" t="s">
        <v>118</v>
      </c>
      <c r="C25" s="94">
        <v>0</v>
      </c>
      <c r="D25" s="436"/>
      <c r="E25" s="437"/>
      <c r="F25" s="438"/>
      <c r="G25" s="91" t="s">
        <v>119</v>
      </c>
      <c r="H25" s="98">
        <f>SUM((F16+F18)+(G14+G15+G16+G17+G18))</f>
        <v>48</v>
      </c>
      <c r="I25" s="97"/>
      <c r="J25" s="45"/>
    </row>
    <row r="26" spans="2:17" ht="46.15" customHeight="1" thickBot="1" x14ac:dyDescent="0.4">
      <c r="B26" s="99" t="s">
        <v>120</v>
      </c>
      <c r="C26" s="100">
        <f>SUM(C23-C24+C25)</f>
        <v>5733</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3193</v>
      </c>
      <c r="D34" s="125" t="s">
        <v>45</v>
      </c>
      <c r="E34" s="126">
        <v>0</v>
      </c>
      <c r="F34" s="115"/>
      <c r="G34" s="115"/>
      <c r="H34" s="121"/>
      <c r="I34" s="127"/>
      <c r="J34" s="45"/>
    </row>
    <row r="35" spans="2:10" ht="37.9" customHeight="1" thickTop="1" x14ac:dyDescent="0.3">
      <c r="B35" s="128" t="s">
        <v>127</v>
      </c>
      <c r="C35" s="428" t="s">
        <v>46</v>
      </c>
      <c r="D35" s="429"/>
      <c r="E35" s="129"/>
      <c r="F35" s="115"/>
      <c r="G35" s="115"/>
      <c r="H35" s="121"/>
      <c r="I35" s="45"/>
    </row>
    <row r="36" spans="2:10" ht="35.450000000000003" customHeight="1" thickBot="1" x14ac:dyDescent="0.35">
      <c r="B36" s="130" t="s">
        <v>128</v>
      </c>
      <c r="C36" s="430" t="s">
        <v>47</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3:G33"/>
    <mergeCell ref="C35:D35"/>
    <mergeCell ref="C36:D36"/>
    <mergeCell ref="B38:D38"/>
    <mergeCell ref="B28:C28"/>
    <mergeCell ref="D28:H28"/>
    <mergeCell ref="B30:E30"/>
    <mergeCell ref="B31:C31"/>
    <mergeCell ref="D31:E31"/>
    <mergeCell ref="D21:F22"/>
    <mergeCell ref="B22:C22"/>
    <mergeCell ref="G22:H22"/>
    <mergeCell ref="D23:F26"/>
    <mergeCell ref="B5:D6"/>
    <mergeCell ref="C7:D7"/>
    <mergeCell ref="C8:D8"/>
    <mergeCell ref="F11:G11"/>
    <mergeCell ref="B20:C20"/>
    <mergeCell ref="D20:H20"/>
  </mergeCells>
  <conditionalFormatting sqref="H14:H18">
    <cfRule type="cellIs" dxfId="122" priority="3" stopIfTrue="1" operator="notEqual">
      <formula>0</formula>
    </cfRule>
  </conditionalFormatting>
  <conditionalFormatting sqref="H26 C27">
    <cfRule type="cellIs" dxfId="121" priority="1" stopIfTrue="1" operator="notEqual">
      <formula>0</formula>
    </cfRule>
  </conditionalFormatting>
  <conditionalFormatting sqref="H26 C27 H14:H18">
    <cfRule type="cellIs" dxfId="120" priority="2" stopIfTrue="1" operator="equal">
      <formula>0</formula>
    </cfRule>
  </conditionalFormatting>
  <pageMargins left="0.7" right="0.7" top="0.75" bottom="0.75" header="0.3" footer="0.3"/>
  <drawing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dimension ref="B1:Q57"/>
  <sheetViews>
    <sheetView topLeftCell="A7" workbookViewId="0">
      <selection activeCell="A7"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18</v>
      </c>
      <c r="D7" s="409"/>
      <c r="E7" s="45"/>
      <c r="F7" s="46" t="s">
        <v>96</v>
      </c>
      <c r="G7" s="47"/>
      <c r="H7" s="48">
        <v>69299</v>
      </c>
      <c r="I7" s="43"/>
      <c r="J7" s="37"/>
      <c r="K7" s="37"/>
      <c r="L7" s="37"/>
      <c r="M7" s="37"/>
      <c r="N7" s="37"/>
      <c r="O7" s="37"/>
      <c r="P7" s="37"/>
    </row>
    <row r="8" spans="2:16" ht="34.9" customHeight="1" thickBot="1" x14ac:dyDescent="0.4">
      <c r="B8" s="44" t="s">
        <v>97</v>
      </c>
      <c r="C8" s="410">
        <v>42311</v>
      </c>
      <c r="D8" s="411"/>
      <c r="E8" s="49"/>
      <c r="F8" s="50" t="s">
        <v>98</v>
      </c>
      <c r="G8" s="47"/>
      <c r="H8" s="51">
        <v>4982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69301</v>
      </c>
      <c r="D13" s="70">
        <v>30032</v>
      </c>
      <c r="E13" s="71">
        <v>29784</v>
      </c>
      <c r="F13" s="72">
        <v>0</v>
      </c>
      <c r="G13" s="73">
        <v>248</v>
      </c>
      <c r="H13" s="74" t="s">
        <v>106</v>
      </c>
      <c r="I13" s="43"/>
      <c r="J13" s="37"/>
      <c r="K13" s="37"/>
      <c r="L13" s="37"/>
      <c r="M13" s="37"/>
      <c r="N13" s="37"/>
      <c r="O13" s="37"/>
      <c r="P13" s="37"/>
    </row>
    <row r="14" spans="2:16" ht="45" customHeight="1" thickTop="1" thickBot="1" x14ac:dyDescent="0.4">
      <c r="B14" s="75" t="s">
        <v>35</v>
      </c>
      <c r="C14" s="76">
        <v>546</v>
      </c>
      <c r="D14" s="76">
        <v>79</v>
      </c>
      <c r="E14" s="76">
        <v>79</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1</v>
      </c>
      <c r="E16" s="76">
        <v>1</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68755</v>
      </c>
      <c r="D18" s="86">
        <f>SUM(D13-(D14++D15+D16+D17))</f>
        <v>29952</v>
      </c>
      <c r="E18" s="86">
        <f>SUM(E13-(E14++E15+E16+E17))</f>
        <v>29704</v>
      </c>
      <c r="F18" s="86">
        <f>SUM(F13-F16)</f>
        <v>0</v>
      </c>
      <c r="G18" s="86">
        <f>SUM(G13-(G14+G15+G16+G17))</f>
        <v>248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29782</v>
      </c>
      <c r="D23" s="433" t="s">
        <v>116</v>
      </c>
      <c r="E23" s="434"/>
      <c r="F23" s="435"/>
      <c r="G23" s="91" t="s">
        <v>21</v>
      </c>
      <c r="H23" s="92">
        <f>SUM(D14:D18)</f>
        <v>30032</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29784</v>
      </c>
      <c r="I24" s="97"/>
      <c r="J24" s="45"/>
    </row>
    <row r="25" spans="2:17" ht="55.9" customHeight="1" x14ac:dyDescent="0.35">
      <c r="B25" s="93" t="s">
        <v>118</v>
      </c>
      <c r="C25" s="94">
        <v>2</v>
      </c>
      <c r="D25" s="436"/>
      <c r="E25" s="437"/>
      <c r="F25" s="438"/>
      <c r="G25" s="91" t="s">
        <v>119</v>
      </c>
      <c r="H25" s="98">
        <f>SUM((F16+F18)+(G14+G15+G16+G17+G18))</f>
        <v>248</v>
      </c>
      <c r="I25" s="97"/>
      <c r="J25" s="45"/>
    </row>
    <row r="26" spans="2:17" ht="46.15" customHeight="1" thickBot="1" x14ac:dyDescent="0.4">
      <c r="B26" s="99" t="s">
        <v>120</v>
      </c>
      <c r="C26" s="100">
        <f>SUM(C23-C24+C25)</f>
        <v>29784</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14</v>
      </c>
      <c r="D32" s="119" t="s">
        <v>42</v>
      </c>
      <c r="E32" s="120">
        <v>0</v>
      </c>
      <c r="F32" s="115"/>
      <c r="G32" s="115"/>
      <c r="H32" s="121"/>
      <c r="I32" s="45"/>
    </row>
    <row r="33" spans="2:10" ht="38.450000000000003" customHeight="1" thickBot="1" x14ac:dyDescent="0.35">
      <c r="B33" s="117" t="s">
        <v>43</v>
      </c>
      <c r="C33" s="118">
        <v>0</v>
      </c>
      <c r="D33" s="119" t="s">
        <v>44</v>
      </c>
      <c r="E33" s="120">
        <v>39</v>
      </c>
      <c r="F33" s="426" t="s">
        <v>125</v>
      </c>
      <c r="G33" s="427"/>
      <c r="H33" s="122" t="s">
        <v>135</v>
      </c>
      <c r="I33" s="45"/>
    </row>
    <row r="34" spans="2:10" ht="60.6" customHeight="1" thickBot="1" x14ac:dyDescent="0.4">
      <c r="B34" s="123" t="s">
        <v>126</v>
      </c>
      <c r="C34" s="124">
        <v>21266</v>
      </c>
      <c r="D34" s="125" t="s">
        <v>45</v>
      </c>
      <c r="E34" s="126">
        <v>0</v>
      </c>
      <c r="F34" s="115"/>
      <c r="G34" s="115"/>
      <c r="H34" s="121"/>
      <c r="I34" s="127"/>
      <c r="J34" s="45"/>
    </row>
    <row r="35" spans="2:10" ht="37.9" customHeight="1" thickTop="1" x14ac:dyDescent="0.3">
      <c r="B35" s="128" t="s">
        <v>127</v>
      </c>
      <c r="C35" s="428" t="s">
        <v>168</v>
      </c>
      <c r="D35" s="429"/>
      <c r="E35" s="129"/>
      <c r="F35" s="115"/>
      <c r="G35" s="115"/>
      <c r="H35" s="121"/>
      <c r="I35" s="45"/>
    </row>
    <row r="36" spans="2:10" ht="35.450000000000003" customHeight="1" thickBot="1" x14ac:dyDescent="0.35">
      <c r="B36" s="130" t="s">
        <v>128</v>
      </c>
      <c r="C36" s="430" t="s">
        <v>243</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35" priority="3" stopIfTrue="1" operator="notEqual">
      <formula>0</formula>
    </cfRule>
  </conditionalFormatting>
  <conditionalFormatting sqref="H26 C27">
    <cfRule type="cellIs" dxfId="34" priority="1" stopIfTrue="1" operator="notEqual">
      <formula>0</formula>
    </cfRule>
  </conditionalFormatting>
  <conditionalFormatting sqref="H26 C27 H14:H18">
    <cfRule type="cellIs" dxfId="33" priority="2" stopIfTrue="1" operator="equal">
      <formula>0</formula>
    </cfRule>
  </conditionalFormatting>
  <pageMargins left="0.7" right="0.7" top="0.75" bottom="0.75" header="0.3" footer="0.3"/>
  <pageSetup orientation="portrait" r:id="rId1"/>
  <drawing r:id="rId2"/>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169</v>
      </c>
      <c r="D7" s="409"/>
      <c r="E7" s="45"/>
      <c r="F7" s="46" t="s">
        <v>96</v>
      </c>
      <c r="G7" s="47"/>
      <c r="H7" s="48">
        <v>7130</v>
      </c>
      <c r="I7" s="43"/>
      <c r="J7" s="37"/>
      <c r="K7" s="37"/>
      <c r="L7" s="37"/>
      <c r="M7" s="37"/>
      <c r="N7" s="37"/>
      <c r="O7" s="37"/>
      <c r="P7" s="37"/>
    </row>
    <row r="8" spans="2:16" ht="34.9" customHeight="1" thickBot="1" x14ac:dyDescent="0.4">
      <c r="B8" s="44" t="s">
        <v>97</v>
      </c>
      <c r="C8" s="410" t="s">
        <v>244</v>
      </c>
      <c r="D8" s="411"/>
      <c r="E8" s="49"/>
      <c r="F8" s="50" t="s">
        <v>98</v>
      </c>
      <c r="G8" s="47"/>
      <c r="H8" s="51">
        <v>537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7130</v>
      </c>
      <c r="D13" s="70">
        <v>2939</v>
      </c>
      <c r="E13" s="71">
        <v>2911</v>
      </c>
      <c r="F13" s="72">
        <v>0</v>
      </c>
      <c r="G13" s="73">
        <v>28</v>
      </c>
      <c r="H13" s="74" t="s">
        <v>106</v>
      </c>
      <c r="I13" s="43"/>
      <c r="J13" s="37"/>
      <c r="K13" s="37"/>
      <c r="L13" s="37"/>
      <c r="M13" s="37"/>
      <c r="N13" s="37"/>
      <c r="O13" s="37"/>
      <c r="P13" s="37"/>
    </row>
    <row r="14" spans="2:16" ht="45" customHeight="1" thickTop="1" thickBot="1" x14ac:dyDescent="0.4">
      <c r="B14" s="75" t="s">
        <v>35</v>
      </c>
      <c r="C14" s="76">
        <v>83</v>
      </c>
      <c r="D14" s="76">
        <v>15</v>
      </c>
      <c r="E14" s="76">
        <v>13</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7047</v>
      </c>
      <c r="D18" s="86">
        <f>SUM(D13-(D14++D15+D16+D17))</f>
        <v>2924</v>
      </c>
      <c r="E18" s="86">
        <f>SUM(E13-(E14++E15+E16+E17))</f>
        <v>2898</v>
      </c>
      <c r="F18" s="86">
        <f>SUM(F13-F16)</f>
        <v>0</v>
      </c>
      <c r="G18" s="86">
        <f>SUM(G13-(G14+G15+G16+G17))</f>
        <v>26</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2910</v>
      </c>
      <c r="D23" s="433" t="s">
        <v>116</v>
      </c>
      <c r="E23" s="434"/>
      <c r="F23" s="435"/>
      <c r="G23" s="91" t="s">
        <v>21</v>
      </c>
      <c r="H23" s="92">
        <f>SUM(D14:D18)</f>
        <v>2939</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2911</v>
      </c>
      <c r="I24" s="97"/>
      <c r="J24" s="45"/>
    </row>
    <row r="25" spans="2:17" ht="55.9" customHeight="1" x14ac:dyDescent="0.35">
      <c r="B25" s="93" t="s">
        <v>118</v>
      </c>
      <c r="C25" s="94">
        <v>1</v>
      </c>
      <c r="D25" s="436"/>
      <c r="E25" s="437"/>
      <c r="F25" s="438"/>
      <c r="G25" s="91" t="s">
        <v>119</v>
      </c>
      <c r="H25" s="98">
        <f>SUM((F16+F18)+(G14+G15+G16+G17+G18))</f>
        <v>28</v>
      </c>
      <c r="I25" s="97"/>
      <c r="J25" s="45"/>
    </row>
    <row r="26" spans="2:17" ht="46.15" customHeight="1" thickBot="1" x14ac:dyDescent="0.4">
      <c r="B26" s="99" t="s">
        <v>120</v>
      </c>
      <c r="C26" s="100">
        <f>SUM(C23-C24+C25)</f>
        <v>2911</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6</v>
      </c>
      <c r="D32" s="119" t="s">
        <v>42</v>
      </c>
      <c r="E32" s="120">
        <v>4</v>
      </c>
      <c r="F32" s="115"/>
      <c r="G32" s="115"/>
      <c r="H32" s="121"/>
      <c r="I32" s="45"/>
    </row>
    <row r="33" spans="2:10" ht="38.450000000000003" customHeight="1" thickBot="1" x14ac:dyDescent="0.35">
      <c r="B33" s="117" t="s">
        <v>43</v>
      </c>
      <c r="C33" s="118">
        <v>0</v>
      </c>
      <c r="D33" s="119" t="s">
        <v>44</v>
      </c>
      <c r="E33" s="120">
        <v>0</v>
      </c>
      <c r="F33" s="426" t="s">
        <v>125</v>
      </c>
      <c r="G33" s="427"/>
      <c r="H33" s="122">
        <v>0</v>
      </c>
      <c r="I33" s="45"/>
    </row>
    <row r="34" spans="2:10" ht="60.6" customHeight="1" thickBot="1" x14ac:dyDescent="0.4">
      <c r="B34" s="123" t="s">
        <v>126</v>
      </c>
      <c r="C34" s="124">
        <v>1647</v>
      </c>
      <c r="D34" s="125" t="s">
        <v>45</v>
      </c>
      <c r="E34" s="126">
        <v>0</v>
      </c>
      <c r="F34" s="115"/>
      <c r="G34" s="115"/>
      <c r="H34" s="121"/>
      <c r="I34" s="127"/>
      <c r="J34" s="45"/>
    </row>
    <row r="35" spans="2:10" ht="37.9" customHeight="1" thickTop="1" x14ac:dyDescent="0.3">
      <c r="B35" s="128" t="s">
        <v>127</v>
      </c>
      <c r="C35" s="428" t="s">
        <v>245</v>
      </c>
      <c r="D35" s="429"/>
      <c r="E35" s="129"/>
      <c r="F35" s="115"/>
      <c r="G35" s="115"/>
      <c r="H35" s="121"/>
      <c r="I35" s="45"/>
    </row>
    <row r="36" spans="2:10" ht="35.450000000000003" customHeight="1" thickBot="1" x14ac:dyDescent="0.35">
      <c r="B36" s="130" t="s">
        <v>128</v>
      </c>
      <c r="C36" s="557" t="s">
        <v>246</v>
      </c>
      <c r="D36" s="558"/>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32" priority="3" stopIfTrue="1" operator="notEqual">
      <formula>0</formula>
    </cfRule>
  </conditionalFormatting>
  <conditionalFormatting sqref="H26 C27">
    <cfRule type="cellIs" dxfId="31" priority="1" stopIfTrue="1" operator="notEqual">
      <formula>0</formula>
    </cfRule>
  </conditionalFormatting>
  <conditionalFormatting sqref="H26 C27 H14:H18">
    <cfRule type="cellIs" dxfId="30" priority="2" stopIfTrue="1" operator="equal">
      <formula>0</formula>
    </cfRule>
  </conditionalFormatting>
  <pageMargins left="0.7" right="0.7" top="0.75" bottom="0.75" header="0.3" footer="0.3"/>
  <drawing r:id="rId1"/>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2"/>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83</v>
      </c>
      <c r="D7" s="409"/>
      <c r="E7" s="45"/>
      <c r="F7" s="46" t="s">
        <v>96</v>
      </c>
      <c r="G7" s="47"/>
      <c r="H7" s="138">
        <v>422871</v>
      </c>
      <c r="I7" s="43"/>
      <c r="J7" s="37"/>
      <c r="K7" s="37"/>
      <c r="L7" s="37"/>
      <c r="M7" s="37"/>
      <c r="N7" s="37"/>
      <c r="O7" s="37"/>
      <c r="P7" s="37"/>
    </row>
    <row r="8" spans="2:16" ht="34.9" customHeight="1" thickBot="1" x14ac:dyDescent="0.4">
      <c r="B8" s="44" t="s">
        <v>97</v>
      </c>
      <c r="C8" s="410">
        <v>42311</v>
      </c>
      <c r="D8" s="411"/>
      <c r="E8" s="49"/>
      <c r="F8" s="50" t="s">
        <v>98</v>
      </c>
      <c r="G8" s="47"/>
      <c r="H8" s="139">
        <v>40725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422871</v>
      </c>
      <c r="D13" s="142">
        <v>148581</v>
      </c>
      <c r="E13" s="143">
        <v>146974</v>
      </c>
      <c r="F13" s="72">
        <v>5</v>
      </c>
      <c r="G13" s="355">
        <v>1602</v>
      </c>
      <c r="H13" s="74" t="s">
        <v>106</v>
      </c>
      <c r="I13" s="43"/>
      <c r="J13" s="37"/>
      <c r="K13" s="37"/>
      <c r="L13" s="37"/>
      <c r="M13" s="37"/>
      <c r="N13" s="37"/>
      <c r="O13" s="37"/>
      <c r="P13" s="37"/>
    </row>
    <row r="14" spans="2:16" ht="45" customHeight="1" thickTop="1" thickBot="1" x14ac:dyDescent="0.4">
      <c r="B14" s="75" t="s">
        <v>35</v>
      </c>
      <c r="C14" s="353">
        <v>4518</v>
      </c>
      <c r="D14" s="76">
        <v>594</v>
      </c>
      <c r="E14" s="76">
        <v>592</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11</v>
      </c>
      <c r="D16" s="76">
        <v>11</v>
      </c>
      <c r="E16" s="76">
        <v>3</v>
      </c>
      <c r="F16" s="76">
        <v>5</v>
      </c>
      <c r="G16" s="76">
        <v>3</v>
      </c>
      <c r="H16" s="78">
        <f>SUM(D16-(F16+E16+G16))</f>
        <v>0</v>
      </c>
      <c r="I16" s="37"/>
      <c r="J16" s="37"/>
      <c r="K16" s="37"/>
      <c r="L16" s="37"/>
      <c r="M16" s="37"/>
      <c r="N16" s="37"/>
      <c r="O16" s="37"/>
      <c r="P16" s="37"/>
    </row>
    <row r="17" spans="2:17" ht="57" customHeight="1" thickTop="1" thickBot="1" x14ac:dyDescent="0.35">
      <c r="B17" s="81" t="s">
        <v>108</v>
      </c>
      <c r="C17" s="82">
        <v>131</v>
      </c>
      <c r="D17" s="82">
        <v>131</v>
      </c>
      <c r="E17" s="82">
        <v>131</v>
      </c>
      <c r="F17" s="83" t="s">
        <v>36</v>
      </c>
      <c r="G17" s="82">
        <v>0</v>
      </c>
      <c r="H17" s="84">
        <f>SUM(D17-(E17+G17))</f>
        <v>0</v>
      </c>
      <c r="I17" s="37"/>
      <c r="J17" s="37"/>
      <c r="K17" s="37"/>
      <c r="L17" s="37"/>
      <c r="M17" s="37"/>
      <c r="N17" s="37"/>
      <c r="O17" s="37"/>
      <c r="P17" s="37"/>
    </row>
    <row r="18" spans="2:17" ht="69" customHeight="1" thickTop="1" thickBot="1" x14ac:dyDescent="0.4">
      <c r="B18" s="85" t="s">
        <v>109</v>
      </c>
      <c r="C18" s="363">
        <f>SUM(C13-(C14+C16+C17))</f>
        <v>418211</v>
      </c>
      <c r="D18" s="363">
        <f>SUM(D13-(D14++D15+D16+D17))</f>
        <v>147845</v>
      </c>
      <c r="E18" s="363">
        <f>SUM(E13-(E14++E15+E16+E17))</f>
        <v>146248</v>
      </c>
      <c r="F18" s="363">
        <f>SUM(F13-F16)</f>
        <v>0</v>
      </c>
      <c r="G18" s="363">
        <f>SUM(G13-(G14+G15+G16+G17))</f>
        <v>1597</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365">
        <v>146944</v>
      </c>
      <c r="D23" s="433" t="s">
        <v>247</v>
      </c>
      <c r="E23" s="434"/>
      <c r="F23" s="435"/>
      <c r="G23" s="91" t="s">
        <v>21</v>
      </c>
      <c r="H23" s="366">
        <f>SUM(D14:D18)</f>
        <v>148581</v>
      </c>
      <c r="I23" s="49"/>
      <c r="J23" s="43"/>
      <c r="K23" s="37"/>
      <c r="L23" s="37"/>
      <c r="M23" s="37"/>
      <c r="N23" s="37"/>
      <c r="O23" s="37"/>
      <c r="P23" s="37"/>
      <c r="Q23" s="37"/>
    </row>
    <row r="24" spans="2:17" ht="62.45" customHeight="1" x14ac:dyDescent="0.35">
      <c r="B24" s="93" t="s">
        <v>117</v>
      </c>
      <c r="C24" s="365">
        <v>1</v>
      </c>
      <c r="D24" s="436"/>
      <c r="E24" s="437"/>
      <c r="F24" s="438"/>
      <c r="G24" s="95" t="s">
        <v>34</v>
      </c>
      <c r="H24" s="367">
        <v>146973</v>
      </c>
      <c r="I24" s="97"/>
      <c r="J24" s="45"/>
    </row>
    <row r="25" spans="2:17" ht="55.9" customHeight="1" x14ac:dyDescent="0.35">
      <c r="B25" s="93" t="s">
        <v>118</v>
      </c>
      <c r="C25" s="365">
        <v>30</v>
      </c>
      <c r="D25" s="436"/>
      <c r="E25" s="437"/>
      <c r="F25" s="438"/>
      <c r="G25" s="91" t="s">
        <v>119</v>
      </c>
      <c r="H25" s="368">
        <f>SUM((F16+F18)+(G14+G15+G16+G17+G18))</f>
        <v>1607</v>
      </c>
      <c r="I25" s="97"/>
      <c r="J25" s="45"/>
    </row>
    <row r="26" spans="2:17" ht="46.15" customHeight="1" thickBot="1" x14ac:dyDescent="0.4">
      <c r="B26" s="99" t="s">
        <v>120</v>
      </c>
      <c r="C26" s="369">
        <v>146973</v>
      </c>
      <c r="D26" s="439"/>
      <c r="E26" s="440"/>
      <c r="F26" s="441"/>
      <c r="G26" s="101" t="s">
        <v>121</v>
      </c>
      <c r="H26" s="370">
        <f>SUM(H23,-H25, -H24)</f>
        <v>1</v>
      </c>
      <c r="I26" s="97"/>
      <c r="J26" s="45"/>
    </row>
    <row r="27" spans="2:17" ht="32.450000000000003" customHeight="1" x14ac:dyDescent="0.35">
      <c r="B27" s="103" t="s">
        <v>4</v>
      </c>
      <c r="C27" s="371">
        <f>SUM(C26 -H24)</f>
        <v>0</v>
      </c>
      <c r="D27" s="105"/>
      <c r="E27" s="106"/>
      <c r="F27" s="107"/>
      <c r="G27" s="108"/>
      <c r="H27" s="109"/>
      <c r="I27" s="110"/>
      <c r="J27" s="45"/>
    </row>
    <row r="28" spans="2:17" ht="108.6" customHeight="1" thickBot="1" x14ac:dyDescent="0.3">
      <c r="B28" s="442" t="s">
        <v>122</v>
      </c>
      <c r="C28" s="443"/>
      <c r="D28" s="559" t="s">
        <v>248</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573">
        <v>52</v>
      </c>
      <c r="D32" s="119" t="s">
        <v>42</v>
      </c>
      <c r="E32" s="574">
        <v>282</v>
      </c>
      <c r="F32" s="115"/>
      <c r="G32" s="115"/>
      <c r="H32" s="121"/>
      <c r="I32" s="45"/>
    </row>
    <row r="33" spans="2:10" ht="38.450000000000003" customHeight="1" thickBot="1" x14ac:dyDescent="0.35">
      <c r="B33" s="117" t="s">
        <v>43</v>
      </c>
      <c r="C33" s="573">
        <v>5</v>
      </c>
      <c r="D33" s="119" t="s">
        <v>44</v>
      </c>
      <c r="E33" s="574">
        <v>0</v>
      </c>
      <c r="F33" s="426" t="s">
        <v>125</v>
      </c>
      <c r="G33" s="427"/>
      <c r="H33" s="122" t="s">
        <v>135</v>
      </c>
      <c r="I33" s="45"/>
    </row>
    <row r="34" spans="2:10" ht="60.6" customHeight="1" thickBot="1" x14ac:dyDescent="0.35">
      <c r="B34" s="123" t="s">
        <v>126</v>
      </c>
      <c r="C34" s="627">
        <v>75835</v>
      </c>
      <c r="D34" s="125" t="s">
        <v>45</v>
      </c>
      <c r="E34" s="576">
        <v>0</v>
      </c>
      <c r="F34" s="115"/>
      <c r="G34" s="115"/>
      <c r="H34" s="121"/>
      <c r="I34" s="127"/>
      <c r="J34" s="45"/>
    </row>
    <row r="35" spans="2:10" ht="37.9" customHeight="1" thickTop="1" x14ac:dyDescent="0.3">
      <c r="B35" s="128" t="s">
        <v>127</v>
      </c>
      <c r="C35" s="628" t="s">
        <v>249</v>
      </c>
      <c r="D35" s="629"/>
      <c r="E35" s="129"/>
      <c r="F35" s="115"/>
      <c r="G35" s="115"/>
      <c r="H35" s="121"/>
      <c r="I35" s="45"/>
    </row>
    <row r="36" spans="2:10" ht="35.450000000000003" customHeight="1" thickBot="1" x14ac:dyDescent="0.35">
      <c r="B36" s="130" t="s">
        <v>128</v>
      </c>
      <c r="C36" s="430" t="s">
        <v>250</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29" priority="3" stopIfTrue="1" operator="notEqual">
      <formula>0</formula>
    </cfRule>
  </conditionalFormatting>
  <conditionalFormatting sqref="H26 C27">
    <cfRule type="cellIs" dxfId="28" priority="1" stopIfTrue="1" operator="notEqual">
      <formula>0</formula>
    </cfRule>
  </conditionalFormatting>
  <conditionalFormatting sqref="H26 C27 H14:H18">
    <cfRule type="cellIs" dxfId="27" priority="2" stopIfTrue="1" operator="equal">
      <formula>0</formula>
    </cfRule>
  </conditionalFormatting>
  <pageMargins left="0.7" right="0.7" top="0.75" bottom="0.75" header="0.3" footer="0.3"/>
  <drawing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3"/>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170</v>
      </c>
      <c r="D7" s="409"/>
      <c r="E7" s="45"/>
      <c r="F7" s="46" t="s">
        <v>96</v>
      </c>
      <c r="G7" s="47"/>
      <c r="H7" s="138">
        <v>286245</v>
      </c>
      <c r="I7" s="43"/>
      <c r="J7" s="37"/>
      <c r="K7" s="37"/>
      <c r="L7" s="37"/>
      <c r="M7" s="37"/>
      <c r="N7" s="37"/>
      <c r="O7" s="37"/>
      <c r="P7" s="37"/>
    </row>
    <row r="8" spans="2:16" ht="34.9" customHeight="1" thickBot="1" x14ac:dyDescent="0.4">
      <c r="B8" s="44" t="s">
        <v>97</v>
      </c>
      <c r="C8" s="410">
        <v>42311</v>
      </c>
      <c r="D8" s="411"/>
      <c r="E8" s="49"/>
      <c r="F8" s="50" t="s">
        <v>98</v>
      </c>
      <c r="G8" s="47"/>
      <c r="H8" s="139">
        <v>26775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286843</v>
      </c>
      <c r="D13" s="70">
        <v>121790</v>
      </c>
      <c r="E13" s="71">
        <v>120460</v>
      </c>
      <c r="F13" s="72">
        <v>5</v>
      </c>
      <c r="G13" s="73">
        <v>1325</v>
      </c>
      <c r="H13" s="74" t="s">
        <v>106</v>
      </c>
      <c r="I13" s="43"/>
      <c r="J13" s="37"/>
      <c r="K13" s="37"/>
      <c r="L13" s="37"/>
      <c r="M13" s="37"/>
      <c r="N13" s="37"/>
      <c r="O13" s="37"/>
      <c r="P13" s="37"/>
    </row>
    <row r="14" spans="2:16" ht="45" customHeight="1" thickTop="1" thickBot="1" x14ac:dyDescent="0.4">
      <c r="B14" s="75" t="s">
        <v>35</v>
      </c>
      <c r="C14" s="76">
        <v>4668</v>
      </c>
      <c r="D14" s="76">
        <v>863</v>
      </c>
      <c r="E14" s="76">
        <v>845</v>
      </c>
      <c r="F14" s="77" t="s">
        <v>36</v>
      </c>
      <c r="G14" s="76">
        <v>18</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111</v>
      </c>
      <c r="D16" s="76">
        <v>112</v>
      </c>
      <c r="E16" s="76">
        <v>100</v>
      </c>
      <c r="F16" s="76">
        <v>5</v>
      </c>
      <c r="G16" s="76">
        <v>7</v>
      </c>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282064</v>
      </c>
      <c r="D18" s="86">
        <f>SUM(D13-(D14++D15+D16+D17))</f>
        <v>120815</v>
      </c>
      <c r="E18" s="86">
        <f>SUM(E13-(E14++E15+E16+E17))</f>
        <v>119515</v>
      </c>
      <c r="F18" s="86">
        <f>SUM(F13-F16)</f>
        <v>0</v>
      </c>
      <c r="G18" s="86">
        <f>SUM(G13-(G14+G15+G16+G17))</f>
        <v>1300</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120461</v>
      </c>
      <c r="D23" s="433" t="s">
        <v>116</v>
      </c>
      <c r="E23" s="434"/>
      <c r="F23" s="435"/>
      <c r="G23" s="91" t="s">
        <v>21</v>
      </c>
      <c r="H23" s="92">
        <f>SUM(D14:D18)</f>
        <v>121790</v>
      </c>
      <c r="I23" s="49"/>
      <c r="J23" s="43"/>
      <c r="K23" s="37"/>
      <c r="L23" s="37"/>
      <c r="M23" s="37"/>
      <c r="N23" s="37"/>
      <c r="O23" s="37"/>
      <c r="P23" s="37"/>
      <c r="Q23" s="37"/>
    </row>
    <row r="24" spans="2:17" ht="62.45" customHeight="1" x14ac:dyDescent="0.35">
      <c r="B24" s="93" t="s">
        <v>117</v>
      </c>
      <c r="C24" s="94">
        <v>1</v>
      </c>
      <c r="D24" s="436"/>
      <c r="E24" s="437"/>
      <c r="F24" s="438"/>
      <c r="G24" s="95" t="s">
        <v>34</v>
      </c>
      <c r="H24" s="96">
        <f>SUM(E14:E18)</f>
        <v>120460</v>
      </c>
      <c r="I24" s="97"/>
      <c r="J24" s="45"/>
    </row>
    <row r="25" spans="2:17" ht="55.9" customHeight="1" x14ac:dyDescent="0.35">
      <c r="B25" s="93" t="s">
        <v>118</v>
      </c>
      <c r="C25" s="94">
        <v>12</v>
      </c>
      <c r="D25" s="436"/>
      <c r="E25" s="437"/>
      <c r="F25" s="438"/>
      <c r="G25" s="91" t="s">
        <v>119</v>
      </c>
      <c r="H25" s="98">
        <f>SUM((F16+F18)+(G14+G15+G16+G17+G18))</f>
        <v>1330</v>
      </c>
      <c r="I25" s="97"/>
      <c r="J25" s="45"/>
    </row>
    <row r="26" spans="2:17" ht="46.15" customHeight="1" thickBot="1" x14ac:dyDescent="0.4">
      <c r="B26" s="99" t="s">
        <v>120</v>
      </c>
      <c r="C26" s="100">
        <v>120460</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23</v>
      </c>
      <c r="D32" s="119" t="s">
        <v>42</v>
      </c>
      <c r="E32" s="120">
        <v>66</v>
      </c>
      <c r="F32" s="115"/>
      <c r="G32" s="115"/>
      <c r="H32" s="121"/>
      <c r="I32" s="45"/>
    </row>
    <row r="33" spans="2:10" ht="38.450000000000003" customHeight="1" thickBot="1" x14ac:dyDescent="0.35">
      <c r="B33" s="117" t="s">
        <v>43</v>
      </c>
      <c r="C33" s="118">
        <v>0</v>
      </c>
      <c r="D33" s="119" t="s">
        <v>44</v>
      </c>
      <c r="E33" s="120"/>
      <c r="F33" s="426" t="s">
        <v>125</v>
      </c>
      <c r="G33" s="427"/>
      <c r="H33" s="122">
        <v>16</v>
      </c>
      <c r="I33" s="45"/>
    </row>
    <row r="34" spans="2:10" ht="60.6" customHeight="1" thickBot="1" x14ac:dyDescent="0.4">
      <c r="B34" s="123" t="s">
        <v>126</v>
      </c>
      <c r="C34" s="140">
        <v>64730</v>
      </c>
      <c r="D34" s="125" t="s">
        <v>45</v>
      </c>
      <c r="E34" s="126">
        <v>21</v>
      </c>
      <c r="F34" s="115"/>
      <c r="G34" s="115"/>
      <c r="H34" s="121"/>
      <c r="I34" s="127"/>
      <c r="J34" s="45"/>
    </row>
    <row r="35" spans="2:10" ht="37.9" customHeight="1" thickTop="1" x14ac:dyDescent="0.3">
      <c r="B35" s="128" t="s">
        <v>127</v>
      </c>
      <c r="C35" s="428" t="s">
        <v>84</v>
      </c>
      <c r="D35" s="429"/>
      <c r="E35" s="129"/>
      <c r="F35" s="115"/>
      <c r="G35" s="115"/>
      <c r="H35" s="121"/>
      <c r="I35" s="45"/>
    </row>
    <row r="36" spans="2:10" ht="35.450000000000003" customHeight="1" thickBot="1" x14ac:dyDescent="0.35">
      <c r="B36" s="130" t="s">
        <v>128</v>
      </c>
      <c r="C36" s="430" t="s">
        <v>85</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26" priority="3" stopIfTrue="1" operator="notEqual">
      <formula>0</formula>
    </cfRule>
  </conditionalFormatting>
  <conditionalFormatting sqref="H26 C27">
    <cfRule type="cellIs" dxfId="25" priority="1" stopIfTrue="1" operator="notEqual">
      <formula>0</formula>
    </cfRule>
  </conditionalFormatting>
  <conditionalFormatting sqref="H26 C27 H14:H18">
    <cfRule type="cellIs" dxfId="24" priority="2" stopIfTrue="1" operator="equal">
      <formula>0</formula>
    </cfRule>
  </conditionalFormatting>
  <pageMargins left="0.7" right="0.7" top="0.75" bottom="0.75" header="0.3" footer="0.3"/>
  <pageSetup orientation="portrait" r:id="rId1"/>
  <drawing r:id="rId2"/>
  <legacyDrawing r:id="rId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4"/>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19</v>
      </c>
      <c r="D7" s="409"/>
      <c r="E7" s="45"/>
      <c r="F7" s="46" t="s">
        <v>96</v>
      </c>
      <c r="G7" s="47"/>
      <c r="H7" s="138">
        <v>29072</v>
      </c>
      <c r="I7" s="43"/>
      <c r="J7" s="37"/>
      <c r="K7" s="37"/>
      <c r="L7" s="37"/>
      <c r="M7" s="37"/>
      <c r="N7" s="37"/>
      <c r="O7" s="37"/>
      <c r="P7" s="37"/>
    </row>
    <row r="8" spans="2:16" ht="34.9" customHeight="1" thickBot="1" x14ac:dyDescent="0.4">
      <c r="B8" s="44" t="s">
        <v>97</v>
      </c>
      <c r="C8" s="410">
        <v>42311</v>
      </c>
      <c r="D8" s="411"/>
      <c r="E8" s="49"/>
      <c r="F8" s="50" t="s">
        <v>98</v>
      </c>
      <c r="G8" s="47"/>
      <c r="H8" s="139">
        <v>4145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29160</v>
      </c>
      <c r="D13" s="70">
        <v>12933</v>
      </c>
      <c r="E13" s="71">
        <v>12773</v>
      </c>
      <c r="F13" s="72"/>
      <c r="G13" s="73">
        <v>160</v>
      </c>
      <c r="H13" s="74" t="s">
        <v>106</v>
      </c>
      <c r="I13" s="43"/>
      <c r="J13" s="37"/>
      <c r="K13" s="37"/>
      <c r="L13" s="37"/>
      <c r="M13" s="37"/>
      <c r="N13" s="37"/>
      <c r="O13" s="37"/>
      <c r="P13" s="37"/>
    </row>
    <row r="14" spans="2:16" ht="45" customHeight="1" thickTop="1" thickBot="1" x14ac:dyDescent="0.4">
      <c r="B14" s="75" t="s">
        <v>35</v>
      </c>
      <c r="C14" s="76">
        <v>201</v>
      </c>
      <c r="D14" s="76">
        <v>50</v>
      </c>
      <c r="E14" s="76">
        <v>48</v>
      </c>
      <c r="F14" s="77" t="s">
        <v>36</v>
      </c>
      <c r="G14" s="76">
        <v>2</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28959</v>
      </c>
      <c r="D18" s="86">
        <f>SUM(D13-(D14++D15+D16+D17))</f>
        <v>12883</v>
      </c>
      <c r="E18" s="86">
        <f>SUM(E13-(E14++E15+E16+E17))</f>
        <v>12725</v>
      </c>
      <c r="F18" s="86">
        <f>SUM(F13-F16)</f>
        <v>0</v>
      </c>
      <c r="G18" s="86">
        <f>SUM(G13-(G14+G15+G16+G17))</f>
        <v>158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12933</v>
      </c>
      <c r="D23" s="433" t="s">
        <v>116</v>
      </c>
      <c r="E23" s="434"/>
      <c r="F23" s="435"/>
      <c r="G23" s="91" t="s">
        <v>21</v>
      </c>
      <c r="H23" s="92">
        <f>SUM(D14:D18)</f>
        <v>12933</v>
      </c>
      <c r="I23" s="49"/>
      <c r="J23" s="43"/>
      <c r="K23" s="37"/>
      <c r="L23" s="37"/>
      <c r="M23" s="37"/>
      <c r="N23" s="37"/>
      <c r="O23" s="37"/>
      <c r="P23" s="37"/>
      <c r="Q23" s="37"/>
    </row>
    <row r="24" spans="2:17" ht="62.45" customHeight="1" x14ac:dyDescent="0.35">
      <c r="B24" s="93" t="s">
        <v>117</v>
      </c>
      <c r="C24" s="94"/>
      <c r="D24" s="436"/>
      <c r="E24" s="437"/>
      <c r="F24" s="438"/>
      <c r="G24" s="95" t="s">
        <v>34</v>
      </c>
      <c r="H24" s="96">
        <f>SUM(E14:E18)</f>
        <v>12773</v>
      </c>
      <c r="I24" s="97"/>
      <c r="J24" s="45"/>
    </row>
    <row r="25" spans="2:17" ht="55.9" customHeight="1" x14ac:dyDescent="0.35">
      <c r="B25" s="93" t="s">
        <v>118</v>
      </c>
      <c r="C25" s="94"/>
      <c r="D25" s="436"/>
      <c r="E25" s="437"/>
      <c r="F25" s="438"/>
      <c r="G25" s="91" t="s">
        <v>119</v>
      </c>
      <c r="H25" s="98">
        <f>SUM((F16+F18)+(G14+G15+G16+G17+G18))</f>
        <v>160</v>
      </c>
      <c r="I25" s="97"/>
      <c r="J25" s="45"/>
    </row>
    <row r="26" spans="2:17" ht="46.15" customHeight="1" thickBot="1" x14ac:dyDescent="0.4">
      <c r="B26" s="99" t="s">
        <v>120</v>
      </c>
      <c r="C26" s="100">
        <v>12773</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2</v>
      </c>
      <c r="D32" s="119" t="s">
        <v>42</v>
      </c>
      <c r="E32" s="120">
        <v>5</v>
      </c>
      <c r="F32" s="115"/>
      <c r="G32" s="115"/>
      <c r="H32" s="121"/>
      <c r="I32" s="45"/>
    </row>
    <row r="33" spans="2:10" ht="38.450000000000003" customHeight="1" thickBot="1" x14ac:dyDescent="0.35">
      <c r="B33" s="117" t="s">
        <v>43</v>
      </c>
      <c r="C33" s="118"/>
      <c r="D33" s="119" t="s">
        <v>44</v>
      </c>
      <c r="E33" s="120"/>
      <c r="F33" s="426" t="s">
        <v>125</v>
      </c>
      <c r="G33" s="427"/>
      <c r="H33" s="122" t="s">
        <v>135</v>
      </c>
      <c r="I33" s="45"/>
    </row>
    <row r="34" spans="2:10" ht="60.6" customHeight="1" thickBot="1" x14ac:dyDescent="0.4">
      <c r="B34" s="123" t="s">
        <v>126</v>
      </c>
      <c r="C34" s="124"/>
      <c r="D34" s="125" t="s">
        <v>45</v>
      </c>
      <c r="E34" s="126"/>
      <c r="F34" s="115"/>
      <c r="G34" s="115"/>
      <c r="H34" s="121"/>
      <c r="I34" s="127"/>
      <c r="J34" s="45"/>
    </row>
    <row r="35" spans="2:10" ht="37.9" customHeight="1" thickTop="1" x14ac:dyDescent="0.3">
      <c r="B35" s="128" t="s">
        <v>127</v>
      </c>
      <c r="C35" s="428" t="s">
        <v>86</v>
      </c>
      <c r="D35" s="429"/>
      <c r="E35" s="129"/>
      <c r="F35" s="115"/>
      <c r="G35" s="115"/>
      <c r="H35" s="121"/>
      <c r="I35" s="45"/>
    </row>
    <row r="36" spans="2:10" ht="35.450000000000003" customHeight="1" thickBot="1" x14ac:dyDescent="0.35">
      <c r="B36" s="130" t="s">
        <v>128</v>
      </c>
      <c r="C36" s="430" t="s">
        <v>171</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23" priority="3" stopIfTrue="1" operator="notEqual">
      <formula>0</formula>
    </cfRule>
  </conditionalFormatting>
  <conditionalFormatting sqref="H26 C27">
    <cfRule type="cellIs" dxfId="22" priority="1" stopIfTrue="1" operator="notEqual">
      <formula>0</formula>
    </cfRule>
  </conditionalFormatting>
  <conditionalFormatting sqref="H26 C27 H14:H18">
    <cfRule type="cellIs" dxfId="21" priority="2" stopIfTrue="1" operator="equal">
      <formula>0</formula>
    </cfRule>
  </conditionalFormatting>
  <pageMargins left="0.7" right="0.7" top="0.75" bottom="0.75" header="0.3" footer="0.3"/>
  <drawing r:id="rId1"/>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185</v>
      </c>
      <c r="D7" s="409"/>
      <c r="E7" s="45"/>
      <c r="F7" s="46" t="s">
        <v>96</v>
      </c>
      <c r="G7" s="47"/>
      <c r="H7" s="48">
        <v>164555</v>
      </c>
      <c r="I7" s="43"/>
      <c r="J7" s="37"/>
      <c r="K7" s="37"/>
      <c r="L7" s="37"/>
      <c r="M7" s="37"/>
      <c r="N7" s="37"/>
      <c r="O7" s="37"/>
      <c r="P7" s="37"/>
    </row>
    <row r="8" spans="2:16" ht="34.9" customHeight="1" thickBot="1" x14ac:dyDescent="0.4">
      <c r="B8" s="44" t="s">
        <v>97</v>
      </c>
      <c r="C8" s="410">
        <v>42311</v>
      </c>
      <c r="D8" s="411"/>
      <c r="E8" s="49"/>
      <c r="F8" s="50" t="s">
        <v>98</v>
      </c>
      <c r="G8" s="47"/>
      <c r="H8" s="51">
        <v>16955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166058</v>
      </c>
      <c r="D13" s="70">
        <v>61091</v>
      </c>
      <c r="E13" s="71">
        <v>60872</v>
      </c>
      <c r="F13" s="72">
        <v>2</v>
      </c>
      <c r="G13" s="73">
        <v>217</v>
      </c>
      <c r="H13" s="74" t="s">
        <v>106</v>
      </c>
      <c r="I13" s="43"/>
      <c r="J13" s="37"/>
      <c r="K13" s="37"/>
      <c r="L13" s="37"/>
      <c r="M13" s="37"/>
      <c r="N13" s="37"/>
      <c r="O13" s="37"/>
      <c r="P13" s="37"/>
    </row>
    <row r="14" spans="2:16" ht="45" customHeight="1" thickTop="1" thickBot="1" x14ac:dyDescent="0.4">
      <c r="B14" s="75" t="s">
        <v>35</v>
      </c>
      <c r="C14" s="76">
        <v>6044</v>
      </c>
      <c r="D14" s="76">
        <v>910</v>
      </c>
      <c r="E14" s="76">
        <v>902</v>
      </c>
      <c r="F14" s="77" t="s">
        <v>36</v>
      </c>
      <c r="G14" s="76">
        <v>8</v>
      </c>
      <c r="H14" s="78">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2</v>
      </c>
      <c r="D16" s="76">
        <v>3</v>
      </c>
      <c r="E16" s="76">
        <v>1</v>
      </c>
      <c r="F16" s="76">
        <v>1</v>
      </c>
      <c r="G16" s="76">
        <v>1</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160012</v>
      </c>
      <c r="D18" s="86">
        <f>SUM(D13-(D14++D15+D16+D17))</f>
        <v>60178</v>
      </c>
      <c r="E18" s="86">
        <f>SUM(E13-(E14++E15+E16+E17))</f>
        <v>59969</v>
      </c>
      <c r="F18" s="86">
        <f>SUM(F13-F16)</f>
        <v>1</v>
      </c>
      <c r="G18" s="86">
        <f>SUM(G13-(G14+G15+G16+G17))</f>
        <v>208</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60852</v>
      </c>
      <c r="D23" s="433" t="s">
        <v>116</v>
      </c>
      <c r="E23" s="434"/>
      <c r="F23" s="435"/>
      <c r="G23" s="91" t="s">
        <v>21</v>
      </c>
      <c r="H23" s="92">
        <f>SUM(D14:D18)</f>
        <v>61091</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60872</v>
      </c>
      <c r="I24" s="97"/>
      <c r="J24" s="45"/>
    </row>
    <row r="25" spans="2:17" ht="55.9" customHeight="1" x14ac:dyDescent="0.35">
      <c r="B25" s="93" t="s">
        <v>118</v>
      </c>
      <c r="C25" s="94">
        <v>20</v>
      </c>
      <c r="D25" s="436"/>
      <c r="E25" s="437"/>
      <c r="F25" s="438"/>
      <c r="G25" s="91" t="s">
        <v>119</v>
      </c>
      <c r="H25" s="98">
        <f>SUM((F16+F18)+(G14+G15+G16+G17+G18))</f>
        <v>219</v>
      </c>
      <c r="I25" s="97"/>
      <c r="J25" s="45"/>
    </row>
    <row r="26" spans="2:17" ht="46.15" customHeight="1" thickBot="1" x14ac:dyDescent="0.4">
      <c r="B26" s="99" t="s">
        <v>120</v>
      </c>
      <c r="C26" s="100">
        <v>60872</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44</v>
      </c>
      <c r="D32" s="119" t="s">
        <v>42</v>
      </c>
      <c r="E32" s="120">
        <v>0</v>
      </c>
      <c r="F32" s="115"/>
      <c r="G32" s="115"/>
      <c r="H32" s="121"/>
      <c r="I32" s="45"/>
    </row>
    <row r="33" spans="2:10" ht="38.450000000000003" customHeight="1" thickBot="1" x14ac:dyDescent="0.35">
      <c r="B33" s="117" t="s">
        <v>43</v>
      </c>
      <c r="C33" s="118">
        <v>2</v>
      </c>
      <c r="D33" s="119" t="s">
        <v>44</v>
      </c>
      <c r="E33" s="120">
        <v>81</v>
      </c>
      <c r="F33" s="426" t="s">
        <v>125</v>
      </c>
      <c r="G33" s="427"/>
      <c r="H33" s="332" t="s">
        <v>251</v>
      </c>
      <c r="I33" s="45"/>
    </row>
    <row r="34" spans="2:10" ht="60.6" customHeight="1" thickBot="1" x14ac:dyDescent="0.4">
      <c r="B34" s="123" t="s">
        <v>126</v>
      </c>
      <c r="C34" s="140">
        <v>42775</v>
      </c>
      <c r="D34" s="125" t="s">
        <v>45</v>
      </c>
      <c r="E34" s="126">
        <v>11</v>
      </c>
      <c r="F34" s="115"/>
      <c r="G34" s="115"/>
      <c r="H34" s="121"/>
      <c r="I34" s="127"/>
      <c r="J34" s="45"/>
    </row>
    <row r="35" spans="2:10" ht="37.9" customHeight="1" thickTop="1" x14ac:dyDescent="0.3">
      <c r="B35" s="128" t="s">
        <v>127</v>
      </c>
      <c r="C35" s="428" t="s">
        <v>252</v>
      </c>
      <c r="D35" s="429"/>
      <c r="E35" s="129"/>
      <c r="F35" s="115"/>
      <c r="G35" s="115"/>
      <c r="H35" s="121"/>
      <c r="I35" s="45"/>
    </row>
    <row r="36" spans="2:10" ht="35.450000000000003" customHeight="1" thickBot="1" x14ac:dyDescent="0.35">
      <c r="B36" s="130" t="s">
        <v>128</v>
      </c>
      <c r="C36" s="430" t="s">
        <v>253</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20" priority="3" stopIfTrue="1" operator="notEqual">
      <formula>0</formula>
    </cfRule>
  </conditionalFormatting>
  <conditionalFormatting sqref="H26 C27">
    <cfRule type="cellIs" dxfId="19" priority="1" stopIfTrue="1" operator="notEqual">
      <formula>0</formula>
    </cfRule>
  </conditionalFormatting>
  <conditionalFormatting sqref="H26 C27 H14:H18">
    <cfRule type="cellIs" dxfId="18" priority="2" stopIfTrue="1" operator="equal">
      <formula>0</formula>
    </cfRule>
  </conditionalFormatting>
  <pageMargins left="0.7" right="0.7" top="0.75" bottom="0.75" header="0.3" footer="0.3"/>
  <drawing r:id="rId1"/>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254</v>
      </c>
      <c r="D7" s="409"/>
      <c r="E7" s="45"/>
      <c r="F7" s="46" t="s">
        <v>96</v>
      </c>
      <c r="G7" s="47"/>
      <c r="H7" s="48">
        <v>2959</v>
      </c>
      <c r="I7" s="43"/>
      <c r="J7" s="37"/>
      <c r="K7" s="37"/>
      <c r="L7" s="37"/>
      <c r="M7" s="37"/>
      <c r="N7" s="37"/>
      <c r="O7" s="37"/>
      <c r="P7" s="37"/>
    </row>
    <row r="8" spans="2:16" ht="34.9" customHeight="1" thickBot="1" x14ac:dyDescent="0.4">
      <c r="B8" s="44" t="s">
        <v>97</v>
      </c>
      <c r="C8" s="410">
        <v>42311</v>
      </c>
      <c r="D8" s="411"/>
      <c r="E8" s="49"/>
      <c r="F8" s="50" t="s">
        <v>98</v>
      </c>
      <c r="G8" s="47"/>
      <c r="H8" s="51">
        <v>167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2927</v>
      </c>
      <c r="D13" s="70">
        <v>1433</v>
      </c>
      <c r="E13" s="71">
        <v>1432</v>
      </c>
      <c r="F13" s="72">
        <v>0</v>
      </c>
      <c r="G13" s="73">
        <v>1</v>
      </c>
      <c r="H13" s="74" t="s">
        <v>106</v>
      </c>
      <c r="I13" s="43"/>
      <c r="J13" s="37"/>
      <c r="K13" s="37"/>
      <c r="L13" s="37"/>
      <c r="M13" s="37"/>
      <c r="N13" s="37"/>
      <c r="O13" s="37"/>
      <c r="P13" s="37"/>
    </row>
    <row r="14" spans="2:16" ht="45" customHeight="1" thickTop="1" thickBot="1" x14ac:dyDescent="0.4">
      <c r="B14" s="75" t="s">
        <v>35</v>
      </c>
      <c r="C14" s="76">
        <v>32</v>
      </c>
      <c r="D14" s="76"/>
      <c r="E14" s="76"/>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2895</v>
      </c>
      <c r="D18" s="86">
        <f>SUM(D13-(D14++D15+D16+D17))</f>
        <v>1433</v>
      </c>
      <c r="E18" s="86">
        <f>SUM(E13-(E14++E15+E16+E17))</f>
        <v>1432</v>
      </c>
      <c r="F18" s="86">
        <f>SUM(F13-F16)</f>
        <v>0</v>
      </c>
      <c r="G18" s="86">
        <f>SUM(G13-(G14+G15+G16+G17))</f>
        <v>1</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1432</v>
      </c>
      <c r="D23" s="433" t="s">
        <v>116</v>
      </c>
      <c r="E23" s="434"/>
      <c r="F23" s="435"/>
      <c r="G23" s="91" t="s">
        <v>21</v>
      </c>
      <c r="H23" s="92">
        <v>1433</v>
      </c>
      <c r="I23" s="49"/>
      <c r="J23" s="43"/>
      <c r="K23" s="37"/>
      <c r="L23" s="37"/>
      <c r="M23" s="37"/>
      <c r="N23" s="37"/>
      <c r="O23" s="37"/>
      <c r="P23" s="37"/>
      <c r="Q23" s="37"/>
    </row>
    <row r="24" spans="2:17" ht="62.45" customHeight="1" x14ac:dyDescent="0.35">
      <c r="B24" s="93" t="s">
        <v>117</v>
      </c>
      <c r="C24" s="94">
        <v>0</v>
      </c>
      <c r="D24" s="436"/>
      <c r="E24" s="437"/>
      <c r="F24" s="438"/>
      <c r="G24" s="95" t="s">
        <v>34</v>
      </c>
      <c r="H24" s="96">
        <v>1432</v>
      </c>
      <c r="I24" s="97"/>
      <c r="J24" s="45"/>
    </row>
    <row r="25" spans="2:17" ht="55.9" customHeight="1" x14ac:dyDescent="0.35">
      <c r="B25" s="93" t="s">
        <v>118</v>
      </c>
      <c r="C25" s="94">
        <v>0</v>
      </c>
      <c r="D25" s="436"/>
      <c r="E25" s="437"/>
      <c r="F25" s="438"/>
      <c r="G25" s="91" t="s">
        <v>119</v>
      </c>
      <c r="H25" s="98">
        <f>SUM((F16+F18)+(G14+G15+G16+G17+G18))</f>
        <v>1</v>
      </c>
      <c r="I25" s="97"/>
      <c r="J25" s="45"/>
    </row>
    <row r="26" spans="2:17" ht="46.15" customHeight="1" thickBot="1" x14ac:dyDescent="0.4">
      <c r="B26" s="99" t="s">
        <v>120</v>
      </c>
      <c r="C26" s="100">
        <f>SUM(C23-C24+C25)</f>
        <v>1432</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v>0</v>
      </c>
      <c r="I33" s="45"/>
    </row>
    <row r="34" spans="2:10" ht="60.6" customHeight="1" thickBot="1" x14ac:dyDescent="0.4">
      <c r="B34" s="123" t="s">
        <v>126</v>
      </c>
      <c r="C34" s="124">
        <v>685</v>
      </c>
      <c r="D34" s="125" t="s">
        <v>45</v>
      </c>
      <c r="E34" s="126">
        <v>0</v>
      </c>
      <c r="F34" s="115"/>
      <c r="G34" s="115"/>
      <c r="H34" s="121"/>
      <c r="I34" s="127"/>
      <c r="J34" s="45"/>
    </row>
    <row r="35" spans="2:10" ht="37.9" customHeight="1" thickTop="1" x14ac:dyDescent="0.3">
      <c r="B35" s="128" t="s">
        <v>127</v>
      </c>
      <c r="C35" s="428" t="s">
        <v>255</v>
      </c>
      <c r="D35" s="429"/>
      <c r="E35" s="129"/>
      <c r="F35" s="115"/>
      <c r="G35" s="115"/>
      <c r="H35" s="121"/>
      <c r="I35" s="45"/>
    </row>
    <row r="36" spans="2:10" ht="35.450000000000003" customHeight="1" thickBot="1" x14ac:dyDescent="0.35">
      <c r="B36" s="130" t="s">
        <v>128</v>
      </c>
      <c r="C36" s="630">
        <v>42338</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7" priority="3" stopIfTrue="1" operator="notEqual">
      <formula>0</formula>
    </cfRule>
  </conditionalFormatting>
  <conditionalFormatting sqref="H26 C27">
    <cfRule type="cellIs" dxfId="16" priority="1" stopIfTrue="1" operator="notEqual">
      <formula>0</formula>
    </cfRule>
  </conditionalFormatting>
  <conditionalFormatting sqref="H26 C27 H14:H18">
    <cfRule type="cellIs" dxfId="15" priority="2" stopIfTrue="1" operator="equal">
      <formula>0</formula>
    </cfRule>
  </conditionalFormatting>
  <pageMargins left="0.7" right="0.7" top="0.75" bottom="0.75" header="0.3" footer="0.3"/>
  <pageSetup orientation="portrait" r:id="rId1"/>
  <drawing r:id="rId2"/>
  <legacyDrawing r:id="rId3"/>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7"/>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186</v>
      </c>
      <c r="D7" s="409"/>
      <c r="E7" s="45"/>
      <c r="F7" s="46" t="s">
        <v>96</v>
      </c>
      <c r="G7" s="47"/>
      <c r="H7" s="138">
        <v>32219</v>
      </c>
      <c r="I7" s="43"/>
      <c r="J7" s="37"/>
      <c r="K7" s="37"/>
      <c r="L7" s="37"/>
      <c r="M7" s="37"/>
      <c r="N7" s="37"/>
      <c r="O7" s="37"/>
      <c r="P7" s="37"/>
    </row>
    <row r="8" spans="2:16" ht="34.9" customHeight="1" thickBot="1" x14ac:dyDescent="0.4">
      <c r="B8" s="44" t="s">
        <v>97</v>
      </c>
      <c r="C8" s="410">
        <v>42311</v>
      </c>
      <c r="D8" s="411"/>
      <c r="E8" s="49"/>
      <c r="F8" s="50" t="s">
        <v>98</v>
      </c>
      <c r="G8" s="47"/>
      <c r="H8" s="139">
        <v>2772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32268</v>
      </c>
      <c r="D13" s="142">
        <v>12539</v>
      </c>
      <c r="E13" s="143">
        <v>12392</v>
      </c>
      <c r="F13" s="72">
        <v>5</v>
      </c>
      <c r="G13" s="73">
        <v>142</v>
      </c>
      <c r="H13" s="74" t="s">
        <v>106</v>
      </c>
      <c r="I13" s="43"/>
      <c r="J13" s="37"/>
      <c r="K13" s="37"/>
      <c r="L13" s="37"/>
      <c r="M13" s="37"/>
      <c r="N13" s="37"/>
      <c r="O13" s="37"/>
      <c r="P13" s="37"/>
    </row>
    <row r="14" spans="2:16" ht="45" customHeight="1" thickTop="1" thickBot="1" x14ac:dyDescent="0.4">
      <c r="B14" s="75" t="s">
        <v>35</v>
      </c>
      <c r="C14" s="76">
        <v>271</v>
      </c>
      <c r="D14" s="76">
        <v>35</v>
      </c>
      <c r="E14" s="76">
        <v>34</v>
      </c>
      <c r="F14" s="77" t="s">
        <v>36</v>
      </c>
      <c r="G14" s="76">
        <v>1</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2</v>
      </c>
      <c r="E16" s="76">
        <v>2</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31997</v>
      </c>
      <c r="D18" s="86">
        <f>SUM(D13-(D14++D15+D16+D17))</f>
        <v>12502</v>
      </c>
      <c r="E18" s="86">
        <f>SUM(E13-(E14++E15+E16+E17))</f>
        <v>12356</v>
      </c>
      <c r="F18" s="86">
        <f>SUM(F13-F16)</f>
        <v>5</v>
      </c>
      <c r="G18" s="86">
        <f>SUM(G13-(G14+G15+G16+G17))</f>
        <v>141</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12393</v>
      </c>
      <c r="D23" s="433" t="s">
        <v>116</v>
      </c>
      <c r="E23" s="434"/>
      <c r="F23" s="435"/>
      <c r="G23" s="91" t="s">
        <v>21</v>
      </c>
      <c r="H23" s="92">
        <f>SUM(D14:D18)</f>
        <v>12539</v>
      </c>
      <c r="I23" s="49"/>
      <c r="J23" s="43"/>
      <c r="K23" s="37"/>
      <c r="L23" s="37"/>
      <c r="M23" s="37"/>
      <c r="N23" s="37"/>
      <c r="O23" s="37"/>
      <c r="P23" s="37"/>
      <c r="Q23" s="37"/>
    </row>
    <row r="24" spans="2:17" ht="62.45" customHeight="1" x14ac:dyDescent="0.35">
      <c r="B24" s="93" t="s">
        <v>117</v>
      </c>
      <c r="C24" s="94">
        <v>1</v>
      </c>
      <c r="D24" s="436"/>
      <c r="E24" s="437"/>
      <c r="F24" s="438"/>
      <c r="G24" s="95" t="s">
        <v>34</v>
      </c>
      <c r="H24" s="96">
        <f>SUM(E14:E18)</f>
        <v>12392</v>
      </c>
      <c r="I24" s="97"/>
      <c r="J24" s="45"/>
    </row>
    <row r="25" spans="2:17" ht="55.9" customHeight="1" x14ac:dyDescent="0.35">
      <c r="B25" s="93" t="s">
        <v>118</v>
      </c>
      <c r="C25" s="94">
        <v>0</v>
      </c>
      <c r="D25" s="436"/>
      <c r="E25" s="437"/>
      <c r="F25" s="438"/>
      <c r="G25" s="91" t="s">
        <v>119</v>
      </c>
      <c r="H25" s="98">
        <f>SUM((F16+F18)+(G14+G15+G16+G17+G18))</f>
        <v>147</v>
      </c>
      <c r="I25" s="97"/>
      <c r="J25" s="45"/>
    </row>
    <row r="26" spans="2:17" ht="46.15" customHeight="1" thickBot="1" x14ac:dyDescent="0.4">
      <c r="B26" s="99" t="s">
        <v>120</v>
      </c>
      <c r="C26" s="100">
        <f>SUM(C23-C24+C25)</f>
        <v>12392</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4</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v>2</v>
      </c>
      <c r="I33" s="45"/>
    </row>
    <row r="34" spans="2:10" ht="60.6" customHeight="1" thickBot="1" x14ac:dyDescent="0.4">
      <c r="B34" s="123" t="s">
        <v>126</v>
      </c>
      <c r="C34" s="140">
        <v>7517</v>
      </c>
      <c r="D34" s="125" t="s">
        <v>45</v>
      </c>
      <c r="E34" s="126">
        <v>6</v>
      </c>
      <c r="F34" s="115"/>
      <c r="G34" s="115"/>
      <c r="H34" s="121"/>
      <c r="I34" s="127"/>
      <c r="J34" s="45"/>
    </row>
    <row r="35" spans="2:10" ht="37.9" customHeight="1" thickTop="1" x14ac:dyDescent="0.3">
      <c r="B35" s="128" t="s">
        <v>127</v>
      </c>
      <c r="C35" s="428" t="s">
        <v>87</v>
      </c>
      <c r="D35" s="429"/>
      <c r="E35" s="129"/>
      <c r="F35" s="115"/>
      <c r="G35" s="115"/>
      <c r="H35" s="121"/>
      <c r="I35" s="45"/>
    </row>
    <row r="36" spans="2:10" ht="35.450000000000003" customHeight="1" thickBot="1" x14ac:dyDescent="0.35">
      <c r="B36" s="130" t="s">
        <v>128</v>
      </c>
      <c r="C36" s="430" t="s">
        <v>88</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B30:E30"/>
    <mergeCell ref="B31:C31"/>
    <mergeCell ref="D31:E31"/>
    <mergeCell ref="F33:G33"/>
    <mergeCell ref="C35:D35"/>
    <mergeCell ref="B22:C22"/>
    <mergeCell ref="G22:H22"/>
    <mergeCell ref="D23:F26"/>
    <mergeCell ref="B28:C28"/>
    <mergeCell ref="D28:H28"/>
    <mergeCell ref="D21:F22"/>
    <mergeCell ref="B5:D6"/>
    <mergeCell ref="C7:D7"/>
    <mergeCell ref="C8:D8"/>
    <mergeCell ref="F11:G11"/>
    <mergeCell ref="B20:C20"/>
    <mergeCell ref="D20:H20"/>
  </mergeCells>
  <conditionalFormatting sqref="H14:H18">
    <cfRule type="cellIs" dxfId="14" priority="3" stopIfTrue="1" operator="notEqual">
      <formula>0</formula>
    </cfRule>
  </conditionalFormatting>
  <conditionalFormatting sqref="H26 C27">
    <cfRule type="cellIs" dxfId="13" priority="1" stopIfTrue="1" operator="notEqual">
      <formula>0</formula>
    </cfRule>
  </conditionalFormatting>
  <conditionalFormatting sqref="H26 C27 H14:H18">
    <cfRule type="cellIs" dxfId="12" priority="2" stopIfTrue="1" operator="equal">
      <formula>0</formula>
    </cfRule>
  </conditionalFormatting>
  <pageMargins left="0.7" right="0.7" top="0.75" bottom="0.75" header="0.3" footer="0.3"/>
  <pageSetup orientation="portrait" r:id="rId1"/>
  <drawing r:id="rId2"/>
  <legacyDrawing r:id="rId3"/>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173</v>
      </c>
      <c r="D7" s="409"/>
      <c r="E7" s="45"/>
      <c r="F7" s="46" t="s">
        <v>96</v>
      </c>
      <c r="G7" s="47"/>
      <c r="H7" s="631">
        <v>129345</v>
      </c>
      <c r="I7" s="43"/>
      <c r="J7" s="37"/>
      <c r="K7" s="37"/>
      <c r="L7" s="37"/>
      <c r="M7" s="37"/>
      <c r="N7" s="37"/>
      <c r="O7" s="37"/>
      <c r="P7" s="37"/>
    </row>
    <row r="8" spans="2:16" ht="34.9" customHeight="1" thickBot="1" x14ac:dyDescent="0.4">
      <c r="B8" s="44" t="s">
        <v>97</v>
      </c>
      <c r="C8" s="410">
        <v>42311</v>
      </c>
      <c r="D8" s="411"/>
      <c r="E8" s="49"/>
      <c r="F8" s="50" t="s">
        <v>98</v>
      </c>
      <c r="G8" s="47"/>
      <c r="H8" s="632">
        <v>11944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131328</v>
      </c>
      <c r="D13" s="142">
        <v>61640</v>
      </c>
      <c r="E13" s="143">
        <v>61136</v>
      </c>
      <c r="F13" s="72">
        <v>8</v>
      </c>
      <c r="G13" s="73">
        <v>496</v>
      </c>
      <c r="H13" s="74" t="s">
        <v>106</v>
      </c>
      <c r="I13" s="43"/>
      <c r="J13" s="37"/>
      <c r="K13" s="37"/>
      <c r="L13" s="37"/>
      <c r="M13" s="37"/>
      <c r="N13" s="37"/>
      <c r="O13" s="37"/>
      <c r="P13" s="37"/>
    </row>
    <row r="14" spans="2:16" ht="45" customHeight="1" thickTop="1" thickBot="1" x14ac:dyDescent="0.4">
      <c r="B14" s="75" t="s">
        <v>35</v>
      </c>
      <c r="C14" s="633">
        <v>1281</v>
      </c>
      <c r="D14" s="634">
        <v>214</v>
      </c>
      <c r="E14" s="634">
        <v>214</v>
      </c>
      <c r="F14" s="77" t="s">
        <v>36</v>
      </c>
      <c r="G14" s="634">
        <v>0</v>
      </c>
      <c r="H14" s="78">
        <f>SUM(D14-(E14+G14))</f>
        <v>0</v>
      </c>
      <c r="I14" s="37"/>
      <c r="J14" s="37"/>
      <c r="K14" s="37"/>
      <c r="L14" s="37"/>
      <c r="M14" s="37"/>
      <c r="N14" s="37"/>
      <c r="O14" s="37"/>
      <c r="P14" s="37"/>
    </row>
    <row r="15" spans="2:16" ht="45" customHeight="1" thickTop="1" thickBot="1" x14ac:dyDescent="0.4">
      <c r="B15" s="79" t="s">
        <v>37</v>
      </c>
      <c r="C15" s="80" t="s">
        <v>36</v>
      </c>
      <c r="D15" s="634">
        <v>0</v>
      </c>
      <c r="E15" s="634">
        <v>0</v>
      </c>
      <c r="F15" s="80" t="s">
        <v>36</v>
      </c>
      <c r="G15" s="634">
        <v>0</v>
      </c>
      <c r="H15" s="78">
        <f>SUM(D15-(E15+G15))</f>
        <v>0</v>
      </c>
      <c r="I15" s="37"/>
      <c r="J15" s="37"/>
      <c r="K15" s="37"/>
      <c r="L15" s="37"/>
      <c r="M15" s="37"/>
      <c r="N15" s="37"/>
      <c r="O15" s="37"/>
      <c r="P15" s="37"/>
    </row>
    <row r="16" spans="2:16" ht="62.45" customHeight="1" thickTop="1" thickBot="1" x14ac:dyDescent="0.3">
      <c r="B16" s="79" t="s">
        <v>107</v>
      </c>
      <c r="C16" s="634">
        <v>8</v>
      </c>
      <c r="D16" s="634">
        <v>21</v>
      </c>
      <c r="E16" s="634">
        <v>13</v>
      </c>
      <c r="F16" s="634">
        <v>8</v>
      </c>
      <c r="G16" s="634">
        <v>0</v>
      </c>
      <c r="H16" s="78">
        <f>SUM(D16-(F16+E16+G16))</f>
        <v>0</v>
      </c>
      <c r="I16" s="37"/>
      <c r="J16" s="37"/>
      <c r="K16" s="37"/>
      <c r="L16" s="37"/>
      <c r="M16" s="37"/>
      <c r="N16" s="37"/>
      <c r="O16" s="37"/>
      <c r="P16" s="37"/>
    </row>
    <row r="17" spans="2:17" ht="57" customHeight="1" thickTop="1" thickBot="1" x14ac:dyDescent="0.3">
      <c r="B17" s="81" t="s">
        <v>108</v>
      </c>
      <c r="C17" s="635">
        <v>0</v>
      </c>
      <c r="D17" s="635">
        <v>0</v>
      </c>
      <c r="E17" s="635">
        <v>0</v>
      </c>
      <c r="F17" s="83" t="s">
        <v>36</v>
      </c>
      <c r="G17" s="635">
        <v>0</v>
      </c>
      <c r="H17" s="84">
        <f>SUM(D17-(E17+G17))</f>
        <v>0</v>
      </c>
      <c r="I17" s="37"/>
      <c r="J17" s="37"/>
      <c r="K17" s="37"/>
      <c r="L17" s="37"/>
      <c r="M17" s="37"/>
      <c r="N17" s="37"/>
      <c r="O17" s="37"/>
      <c r="P17" s="37"/>
    </row>
    <row r="18" spans="2:17" ht="69" customHeight="1" thickTop="1" thickBot="1" x14ac:dyDescent="0.3">
      <c r="B18" s="85" t="s">
        <v>109</v>
      </c>
      <c r="C18" s="636">
        <f>SUM(C13-(C14+C16+C17))</f>
        <v>130039</v>
      </c>
      <c r="D18" s="636">
        <f>SUM(D13-(D14++D15+D16+D17))</f>
        <v>61405</v>
      </c>
      <c r="E18" s="636">
        <f>SUM(E13-(E14++E15+E16+E17))</f>
        <v>60909</v>
      </c>
      <c r="F18" s="636">
        <f>SUM(F13-F16)</f>
        <v>0</v>
      </c>
      <c r="G18" s="636">
        <f>SUM(G13-(G14+G15+G16+G17))</f>
        <v>496</v>
      </c>
      <c r="H18" s="63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638">
        <v>61129</v>
      </c>
      <c r="D23" s="433" t="s">
        <v>116</v>
      </c>
      <c r="E23" s="434"/>
      <c r="F23" s="435"/>
      <c r="G23" s="91" t="s">
        <v>21</v>
      </c>
      <c r="H23" s="92">
        <f>SUM(D14:D18)</f>
        <v>61640</v>
      </c>
      <c r="I23" s="49"/>
      <c r="J23" s="43"/>
      <c r="K23" s="37"/>
      <c r="L23" s="37"/>
      <c r="M23" s="37"/>
      <c r="N23" s="37"/>
      <c r="O23" s="37"/>
      <c r="P23" s="37"/>
      <c r="Q23" s="37"/>
    </row>
    <row r="24" spans="2:17" ht="62.45" customHeight="1" x14ac:dyDescent="0.35">
      <c r="B24" s="93" t="s">
        <v>117</v>
      </c>
      <c r="C24" s="639">
        <v>0</v>
      </c>
      <c r="D24" s="436"/>
      <c r="E24" s="437"/>
      <c r="F24" s="438"/>
      <c r="G24" s="95" t="s">
        <v>34</v>
      </c>
      <c r="H24" s="96">
        <f>SUM(E14:E18)</f>
        <v>61136</v>
      </c>
      <c r="I24" s="97"/>
      <c r="J24" s="45"/>
    </row>
    <row r="25" spans="2:17" ht="55.9" customHeight="1" x14ac:dyDescent="0.35">
      <c r="B25" s="93" t="s">
        <v>118</v>
      </c>
      <c r="C25" s="639">
        <v>7</v>
      </c>
      <c r="D25" s="436"/>
      <c r="E25" s="437"/>
      <c r="F25" s="438"/>
      <c r="G25" s="91" t="s">
        <v>119</v>
      </c>
      <c r="H25" s="98">
        <f>SUM((F16+F18)+(G14+G15+G16+G17+G18))</f>
        <v>504</v>
      </c>
      <c r="I25" s="97"/>
      <c r="J25" s="45"/>
    </row>
    <row r="26" spans="2:17" ht="46.15" customHeight="1" thickBot="1" x14ac:dyDescent="0.4">
      <c r="B26" s="99" t="s">
        <v>120</v>
      </c>
      <c r="C26" s="640">
        <f>SUM(C23-C24+C25)</f>
        <v>61136</v>
      </c>
      <c r="D26" s="439"/>
      <c r="E26" s="440"/>
      <c r="F26" s="441"/>
      <c r="G26" s="101" t="s">
        <v>121</v>
      </c>
      <c r="H26" s="102">
        <f>SUM(H23,-H25, -H24)</f>
        <v>0</v>
      </c>
      <c r="I26" s="97"/>
      <c r="J26" s="45"/>
    </row>
    <row r="27" spans="2:17" ht="32.450000000000003" customHeight="1" x14ac:dyDescent="0.35">
      <c r="B27" s="103" t="s">
        <v>4</v>
      </c>
      <c r="C27" s="641">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573">
        <v>56</v>
      </c>
      <c r="D32" s="119" t="s">
        <v>42</v>
      </c>
      <c r="E32" s="574">
        <v>0</v>
      </c>
      <c r="F32" s="115"/>
      <c r="G32" s="115"/>
      <c r="H32" s="121"/>
      <c r="I32" s="45"/>
    </row>
    <row r="33" spans="2:10" ht="38.450000000000003" customHeight="1" thickBot="1" x14ac:dyDescent="0.35">
      <c r="B33" s="117" t="s">
        <v>43</v>
      </c>
      <c r="C33" s="573">
        <v>7</v>
      </c>
      <c r="D33" s="119" t="s">
        <v>44</v>
      </c>
      <c r="E33" s="574">
        <v>471</v>
      </c>
      <c r="F33" s="426" t="s">
        <v>125</v>
      </c>
      <c r="G33" s="427"/>
      <c r="H33" s="332" t="s">
        <v>161</v>
      </c>
      <c r="I33" s="45"/>
    </row>
    <row r="34" spans="2:10" ht="60.6" customHeight="1" thickBot="1" x14ac:dyDescent="0.35">
      <c r="B34" s="123" t="s">
        <v>126</v>
      </c>
      <c r="C34" s="627">
        <v>40752</v>
      </c>
      <c r="D34" s="125" t="s">
        <v>45</v>
      </c>
      <c r="E34" s="576">
        <v>0</v>
      </c>
      <c r="F34" s="115"/>
      <c r="G34" s="115"/>
      <c r="H34" s="121"/>
      <c r="I34" s="127"/>
      <c r="J34" s="45"/>
    </row>
    <row r="35" spans="2:10" ht="37.9" customHeight="1" thickTop="1" x14ac:dyDescent="0.3">
      <c r="B35" s="128" t="s">
        <v>127</v>
      </c>
      <c r="C35" s="642" t="s">
        <v>89</v>
      </c>
      <c r="D35" s="643"/>
      <c r="E35" s="129"/>
      <c r="F35" s="115"/>
      <c r="G35" s="115"/>
      <c r="H35" s="121"/>
      <c r="I35" s="45"/>
    </row>
    <row r="36" spans="2:10" ht="35.450000000000003" customHeight="1" thickBot="1" x14ac:dyDescent="0.35">
      <c r="B36" s="130" t="s">
        <v>128</v>
      </c>
      <c r="C36" s="644" t="s">
        <v>256</v>
      </c>
      <c r="D36" s="645"/>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1" priority="3" stopIfTrue="1" operator="notEqual">
      <formula>0</formula>
    </cfRule>
  </conditionalFormatting>
  <conditionalFormatting sqref="H26 C27">
    <cfRule type="cellIs" dxfId="10" priority="1" stopIfTrue="1" operator="notEqual">
      <formula>0</formula>
    </cfRule>
  </conditionalFormatting>
  <conditionalFormatting sqref="H26 C27 H14:H18">
    <cfRule type="cellIs" dxfId="9" priority="2" stopIfTrue="1" operator="equal">
      <formula>0</formula>
    </cfRule>
  </conditionalFormatting>
  <pageMargins left="0.7" right="0.7" top="0.75" bottom="0.75" header="0.3" footer="0.3"/>
  <pageSetup orientation="portrait" r:id="rId1"/>
  <drawing r:id="rId2"/>
  <legacyDrawing r:id="rId3"/>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31.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31.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31.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31.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31.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31.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31.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31.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31.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31.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31.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31.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31.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31.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31.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31.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31.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31.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31.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31.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31.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31.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31.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31.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31.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31.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31.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31.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31.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31.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31.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31.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31.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31.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31.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31.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31.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31.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31.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31.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31.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31.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31.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31.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31.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31.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31.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31.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31.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31.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31.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31.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31.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31.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31.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31.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31.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31.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31.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31.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31.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31.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31.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31.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257</v>
      </c>
      <c r="D7" s="409"/>
      <c r="E7" s="45"/>
      <c r="F7" s="46" t="s">
        <v>96</v>
      </c>
      <c r="G7" s="47"/>
      <c r="H7" s="646">
        <v>20520</v>
      </c>
      <c r="I7" s="43"/>
      <c r="J7" s="37"/>
      <c r="K7" s="37"/>
      <c r="L7" s="37"/>
      <c r="M7" s="37"/>
      <c r="N7" s="37"/>
      <c r="O7" s="37"/>
      <c r="P7" s="37"/>
    </row>
    <row r="8" spans="2:16" ht="34.9" customHeight="1" thickBot="1" x14ac:dyDescent="0.4">
      <c r="B8" s="44" t="s">
        <v>97</v>
      </c>
      <c r="C8" s="410">
        <v>42311</v>
      </c>
      <c r="D8" s="411"/>
      <c r="E8" s="49"/>
      <c r="F8" s="50" t="s">
        <v>98</v>
      </c>
      <c r="G8" s="47"/>
      <c r="H8" s="51">
        <v>4937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20690</v>
      </c>
      <c r="D13" s="70">
        <v>9194</v>
      </c>
      <c r="E13" s="71">
        <v>9079</v>
      </c>
      <c r="F13" s="72"/>
      <c r="G13" s="73">
        <v>110</v>
      </c>
      <c r="H13" s="74" t="s">
        <v>106</v>
      </c>
      <c r="I13" s="43"/>
      <c r="J13" s="37"/>
      <c r="K13" s="37"/>
      <c r="L13" s="37"/>
      <c r="M13" s="37"/>
      <c r="N13" s="37"/>
      <c r="O13" s="37"/>
      <c r="P13" s="37"/>
    </row>
    <row r="14" spans="2:16" ht="45" customHeight="1" thickTop="1" thickBot="1" x14ac:dyDescent="0.4">
      <c r="B14" s="75" t="s">
        <v>35</v>
      </c>
      <c r="C14" s="76">
        <v>253</v>
      </c>
      <c r="D14" s="76">
        <v>50</v>
      </c>
      <c r="E14" s="76">
        <v>50</v>
      </c>
      <c r="F14" s="77" t="s">
        <v>36</v>
      </c>
      <c r="G14" s="76">
        <v>0</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15</v>
      </c>
      <c r="D16" s="76">
        <v>15</v>
      </c>
      <c r="E16" s="76">
        <v>14</v>
      </c>
      <c r="F16" s="76">
        <v>0</v>
      </c>
      <c r="G16" s="76">
        <v>1</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20422</v>
      </c>
      <c r="D18" s="86">
        <f>SUM(D13-(D14++D15+D16+D17))</f>
        <v>9129</v>
      </c>
      <c r="E18" s="86">
        <f>SUM(E13-(E14++E15+E16+E17))</f>
        <v>9015</v>
      </c>
      <c r="F18" s="86">
        <f>SUM(F13-F16)</f>
        <v>0</v>
      </c>
      <c r="G18" s="86">
        <f>SUM(G13-(G14+G15+G16+G17))</f>
        <v>109</v>
      </c>
      <c r="H18" s="87">
        <f>SUM(D18-(F18+E18+G18))</f>
        <v>5</v>
      </c>
      <c r="I18" s="37"/>
      <c r="J18" s="37"/>
      <c r="K18" s="37"/>
      <c r="L18" s="37"/>
      <c r="M18" s="37"/>
      <c r="N18" s="37"/>
      <c r="O18" s="37"/>
      <c r="P18" s="37"/>
    </row>
    <row r="20" spans="2:17" ht="84.6" customHeight="1" thickBot="1" x14ac:dyDescent="0.3">
      <c r="B20" s="414" t="s">
        <v>110</v>
      </c>
      <c r="C20" s="415"/>
      <c r="D20" s="416" t="s">
        <v>258</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9081</v>
      </c>
      <c r="D23" s="433" t="s">
        <v>116</v>
      </c>
      <c r="E23" s="434"/>
      <c r="F23" s="435"/>
      <c r="G23" s="91" t="s">
        <v>21</v>
      </c>
      <c r="H23" s="92">
        <f>SUM(D14:D18)</f>
        <v>9194</v>
      </c>
      <c r="I23" s="49"/>
      <c r="J23" s="43"/>
      <c r="K23" s="37"/>
      <c r="L23" s="37"/>
      <c r="M23" s="37"/>
      <c r="N23" s="37"/>
      <c r="O23" s="37"/>
      <c r="P23" s="37"/>
      <c r="Q23" s="37"/>
    </row>
    <row r="24" spans="2:17" ht="62.45" customHeight="1" x14ac:dyDescent="0.35">
      <c r="B24" s="93" t="s">
        <v>117</v>
      </c>
      <c r="C24" s="94">
        <v>5</v>
      </c>
      <c r="D24" s="436"/>
      <c r="E24" s="437"/>
      <c r="F24" s="438"/>
      <c r="G24" s="95" t="s">
        <v>34</v>
      </c>
      <c r="H24" s="96">
        <f>SUM(E14:E18)</f>
        <v>9079</v>
      </c>
      <c r="I24" s="97"/>
      <c r="J24" s="45"/>
    </row>
    <row r="25" spans="2:17" ht="55.9" customHeight="1" x14ac:dyDescent="0.35">
      <c r="B25" s="93" t="s">
        <v>118</v>
      </c>
      <c r="C25" s="94">
        <v>0</v>
      </c>
      <c r="D25" s="436"/>
      <c r="E25" s="437"/>
      <c r="F25" s="438"/>
      <c r="G25" s="91" t="s">
        <v>119</v>
      </c>
      <c r="H25" s="98">
        <f>SUM((F16+F18)+(G14+G15+G16+G17+G18))</f>
        <v>110</v>
      </c>
      <c r="I25" s="97"/>
      <c r="J25" s="45"/>
    </row>
    <row r="26" spans="2:17" ht="46.15" customHeight="1" thickBot="1" x14ac:dyDescent="0.4">
      <c r="B26" s="99" t="s">
        <v>120</v>
      </c>
      <c r="C26" s="100">
        <v>9079</v>
      </c>
      <c r="D26" s="439"/>
      <c r="E26" s="440"/>
      <c r="F26" s="441"/>
      <c r="G26" s="101" t="s">
        <v>121</v>
      </c>
      <c r="H26" s="102">
        <f>SUM(H23,-H25, -H24)</f>
        <v>5</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577">
        <v>8</v>
      </c>
      <c r="D32" s="119" t="s">
        <v>42</v>
      </c>
      <c r="E32" s="647">
        <v>7</v>
      </c>
      <c r="F32" s="115"/>
      <c r="G32" s="115"/>
      <c r="H32" s="121"/>
      <c r="I32" s="45"/>
    </row>
    <row r="33" spans="2:10" ht="38.450000000000003" customHeight="1" thickBot="1" x14ac:dyDescent="0.35">
      <c r="B33" s="117" t="s">
        <v>43</v>
      </c>
      <c r="C33" s="118"/>
      <c r="D33" s="119" t="s">
        <v>44</v>
      </c>
      <c r="E33" s="120"/>
      <c r="F33" s="426" t="s">
        <v>125</v>
      </c>
      <c r="G33" s="427"/>
      <c r="H33" s="332" t="s">
        <v>259</v>
      </c>
      <c r="I33" s="45"/>
    </row>
    <row r="34" spans="2:10" ht="60.6" customHeight="1" thickBot="1" x14ac:dyDescent="0.4">
      <c r="B34" s="123" t="s">
        <v>126</v>
      </c>
      <c r="C34" s="124"/>
      <c r="D34" s="125" t="s">
        <v>45</v>
      </c>
      <c r="E34" s="126"/>
      <c r="F34" s="115"/>
      <c r="G34" s="115"/>
      <c r="H34" s="121"/>
      <c r="I34" s="127"/>
      <c r="J34" s="45"/>
    </row>
    <row r="35" spans="2:10" ht="37.9" customHeight="1" thickTop="1" x14ac:dyDescent="0.3">
      <c r="B35" s="128" t="s">
        <v>127</v>
      </c>
      <c r="C35" s="428" t="s">
        <v>260</v>
      </c>
      <c r="D35" s="429"/>
      <c r="E35" s="129"/>
      <c r="F35" s="115"/>
      <c r="G35" s="115"/>
      <c r="H35" s="121"/>
      <c r="I35" s="45"/>
    </row>
    <row r="36" spans="2:10" ht="35.450000000000003" customHeight="1" thickBot="1" x14ac:dyDescent="0.35">
      <c r="B36" s="130" t="s">
        <v>128</v>
      </c>
      <c r="C36" s="430" t="s">
        <v>261</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8" priority="3" stopIfTrue="1" operator="notEqual">
      <formula>0</formula>
    </cfRule>
  </conditionalFormatting>
  <conditionalFormatting sqref="H26 C27">
    <cfRule type="cellIs" dxfId="7" priority="1" stopIfTrue="1" operator="notEqual">
      <formula>0</formula>
    </cfRule>
  </conditionalFormatting>
  <conditionalFormatting sqref="H26 C27 H14:H18">
    <cfRule type="cellIs" dxfId="6" priority="2" stopIfTrue="1" operator="equal">
      <formula>0</formula>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198</v>
      </c>
      <c r="D7" s="409"/>
      <c r="E7" s="45"/>
      <c r="F7" s="46" t="s">
        <v>96</v>
      </c>
      <c r="G7" s="47"/>
      <c r="H7" s="48">
        <v>99539</v>
      </c>
      <c r="I7" s="43"/>
      <c r="J7" s="37"/>
      <c r="K7" s="37"/>
      <c r="L7" s="37"/>
      <c r="M7" s="37"/>
      <c r="N7" s="37"/>
      <c r="O7" s="37"/>
      <c r="P7" s="37"/>
    </row>
    <row r="8" spans="2:16" ht="34.9" customHeight="1" thickBot="1" x14ac:dyDescent="0.4">
      <c r="B8" s="44" t="s">
        <v>97</v>
      </c>
      <c r="C8" s="410">
        <v>42311</v>
      </c>
      <c r="D8" s="411"/>
      <c r="E8" s="49"/>
      <c r="F8" s="50" t="s">
        <v>98</v>
      </c>
      <c r="G8" s="47"/>
      <c r="H8" s="51">
        <v>4500</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100634</v>
      </c>
      <c r="D13" s="70">
        <v>32988</v>
      </c>
      <c r="E13" s="71">
        <v>32616</v>
      </c>
      <c r="F13" s="72"/>
      <c r="G13" s="73">
        <v>372</v>
      </c>
      <c r="H13" s="74" t="s">
        <v>106</v>
      </c>
      <c r="I13" s="43"/>
      <c r="J13" s="37"/>
      <c r="K13" s="37"/>
      <c r="L13" s="37"/>
      <c r="M13" s="37"/>
      <c r="N13" s="37"/>
      <c r="O13" s="37"/>
      <c r="P13" s="37"/>
    </row>
    <row r="14" spans="2:16" ht="45" customHeight="1" thickTop="1" thickBot="1" x14ac:dyDescent="0.4">
      <c r="B14" s="75" t="s">
        <v>35</v>
      </c>
      <c r="C14" s="76">
        <v>701</v>
      </c>
      <c r="D14" s="76">
        <v>109</v>
      </c>
      <c r="E14" s="76">
        <v>106</v>
      </c>
      <c r="F14" s="77" t="s">
        <v>36</v>
      </c>
      <c r="G14" s="76">
        <v>3</v>
      </c>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c r="D16" s="76"/>
      <c r="E16" s="76"/>
      <c r="F16" s="76"/>
      <c r="G16" s="76"/>
      <c r="H16" s="78">
        <f>SUM(D16-(F16+E16+G16))</f>
        <v>0</v>
      </c>
      <c r="I16" s="37"/>
      <c r="J16" s="37"/>
      <c r="K16" s="37"/>
      <c r="L16" s="37"/>
      <c r="M16" s="37"/>
      <c r="N16" s="37"/>
      <c r="O16" s="37"/>
      <c r="P16" s="37"/>
    </row>
    <row r="17" spans="2:17" ht="57" customHeight="1" thickTop="1" thickBot="1" x14ac:dyDescent="0.35">
      <c r="B17" s="81" t="s">
        <v>108</v>
      </c>
      <c r="C17" s="82"/>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99933</v>
      </c>
      <c r="D18" s="86">
        <f>SUM(D13-(D14++D15+D16+D17))</f>
        <v>32879</v>
      </c>
      <c r="E18" s="86">
        <f>SUM(E13-(E14++E15+E16+E17))</f>
        <v>32510</v>
      </c>
      <c r="F18" s="86">
        <f>SUM(F13-F16)</f>
        <v>0</v>
      </c>
      <c r="G18" s="86">
        <f>SUM(G13-(G14+G15+G16+G17))</f>
        <v>369</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32612</v>
      </c>
      <c r="D23" s="433" t="s">
        <v>116</v>
      </c>
      <c r="E23" s="434"/>
      <c r="F23" s="435"/>
      <c r="G23" s="91" t="s">
        <v>21</v>
      </c>
      <c r="H23" s="92">
        <f>SUM(D14:D18)</f>
        <v>32988</v>
      </c>
      <c r="I23" s="49"/>
      <c r="J23" s="43"/>
      <c r="K23" s="37"/>
      <c r="L23" s="37"/>
      <c r="M23" s="37"/>
      <c r="N23" s="37"/>
      <c r="O23" s="37"/>
      <c r="P23" s="37"/>
      <c r="Q23" s="37"/>
    </row>
    <row r="24" spans="2:17" ht="62.45" customHeight="1" x14ac:dyDescent="0.35">
      <c r="B24" s="93" t="s">
        <v>117</v>
      </c>
      <c r="C24" s="94"/>
      <c r="D24" s="436"/>
      <c r="E24" s="437"/>
      <c r="F24" s="438"/>
      <c r="G24" s="95" t="s">
        <v>34</v>
      </c>
      <c r="H24" s="96">
        <v>32616</v>
      </c>
      <c r="I24" s="97"/>
      <c r="J24" s="45"/>
    </row>
    <row r="25" spans="2:17" ht="55.9" customHeight="1" x14ac:dyDescent="0.35">
      <c r="B25" s="93" t="s">
        <v>118</v>
      </c>
      <c r="C25" s="94">
        <v>4</v>
      </c>
      <c r="D25" s="436"/>
      <c r="E25" s="437"/>
      <c r="F25" s="438"/>
      <c r="G25" s="91" t="s">
        <v>119</v>
      </c>
      <c r="H25" s="98">
        <f>SUM((F16+F18)+(G14+G15+G16+G17+G18))</f>
        <v>372</v>
      </c>
      <c r="I25" s="97"/>
      <c r="J25" s="45"/>
    </row>
    <row r="26" spans="2:17" ht="46.15" customHeight="1" thickBot="1" x14ac:dyDescent="0.4">
      <c r="B26" s="99" t="s">
        <v>120</v>
      </c>
      <c r="C26" s="100">
        <f>SUM(C23-C24+C25)</f>
        <v>32616</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14</v>
      </c>
      <c r="D32" s="119" t="s">
        <v>42</v>
      </c>
      <c r="E32" s="120"/>
      <c r="F32" s="115"/>
      <c r="G32" s="115"/>
      <c r="H32" s="121"/>
      <c r="I32" s="45"/>
    </row>
    <row r="33" spans="2:10" ht="38.450000000000003" customHeight="1" thickBot="1" x14ac:dyDescent="0.35">
      <c r="B33" s="117" t="s">
        <v>43</v>
      </c>
      <c r="C33" s="118">
        <v>3</v>
      </c>
      <c r="D33" s="119" t="s">
        <v>44</v>
      </c>
      <c r="E33" s="120">
        <v>9</v>
      </c>
      <c r="F33" s="426" t="s">
        <v>125</v>
      </c>
      <c r="G33" s="427"/>
      <c r="H33" s="122" t="s">
        <v>135</v>
      </c>
      <c r="I33" s="45"/>
    </row>
    <row r="34" spans="2:10" ht="60.6" customHeight="1" thickBot="1" x14ac:dyDescent="0.4">
      <c r="B34" s="123" t="s">
        <v>126</v>
      </c>
      <c r="C34" s="124">
        <v>18857</v>
      </c>
      <c r="D34" s="125" t="s">
        <v>45</v>
      </c>
      <c r="E34" s="126">
        <v>3</v>
      </c>
      <c r="F34" s="115"/>
      <c r="G34" s="115"/>
      <c r="H34" s="121"/>
      <c r="I34" s="127"/>
      <c r="J34" s="45"/>
    </row>
    <row r="35" spans="2:10" ht="37.9" customHeight="1" thickTop="1" x14ac:dyDescent="0.3">
      <c r="B35" s="128" t="s">
        <v>127</v>
      </c>
      <c r="C35" s="428"/>
      <c r="D35" s="429"/>
      <c r="E35" s="129"/>
      <c r="F35" s="115"/>
      <c r="G35" s="115"/>
      <c r="H35" s="121"/>
      <c r="I35" s="45"/>
    </row>
    <row r="36" spans="2:10" ht="35.450000000000003" customHeight="1" thickBot="1" x14ac:dyDescent="0.35">
      <c r="B36" s="130" t="s">
        <v>128</v>
      </c>
      <c r="C36" s="430"/>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19" priority="3" stopIfTrue="1" operator="notEqual">
      <formula>0</formula>
    </cfRule>
  </conditionalFormatting>
  <conditionalFormatting sqref="H26 C27">
    <cfRule type="cellIs" dxfId="118" priority="1" stopIfTrue="1" operator="notEqual">
      <formula>0</formula>
    </cfRule>
  </conditionalFormatting>
  <conditionalFormatting sqref="H26 C27 H14:H18">
    <cfRule type="cellIs" dxfId="117" priority="2" stopIfTrue="1" operator="equal">
      <formula>0</formula>
    </cfRule>
  </conditionalFormatting>
  <pageMargins left="0.7" right="0.7" top="0.75" bottom="0.75" header="0.3" footer="0.3"/>
  <pageSetup orientation="portrait" r:id="rId1"/>
  <drawing r:id="rId2"/>
  <legacyDrawing r:id="rId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0"/>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90</v>
      </c>
      <c r="D7" s="409"/>
      <c r="E7" s="45"/>
      <c r="F7" s="46" t="s">
        <v>96</v>
      </c>
      <c r="G7" s="47"/>
      <c r="H7" s="138">
        <v>108269</v>
      </c>
      <c r="I7" s="43"/>
      <c r="J7" s="37"/>
      <c r="K7" s="37"/>
      <c r="L7" s="37"/>
      <c r="M7" s="37"/>
      <c r="N7" s="37"/>
      <c r="O7" s="37"/>
      <c r="P7" s="37"/>
    </row>
    <row r="8" spans="2:16" ht="34.9" customHeight="1" thickBot="1" x14ac:dyDescent="0.4">
      <c r="B8" s="44" t="s">
        <v>97</v>
      </c>
      <c r="C8" s="648" t="s">
        <v>262</v>
      </c>
      <c r="D8" s="411"/>
      <c r="E8" s="49"/>
      <c r="F8" s="50" t="s">
        <v>98</v>
      </c>
      <c r="G8" s="47"/>
      <c r="H8" s="139">
        <v>7738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108494</v>
      </c>
      <c r="D13" s="142">
        <v>35580</v>
      </c>
      <c r="E13" s="143">
        <v>35403</v>
      </c>
      <c r="F13" s="354">
        <v>2</v>
      </c>
      <c r="G13" s="355">
        <v>177</v>
      </c>
      <c r="H13" s="356" t="s">
        <v>106</v>
      </c>
      <c r="I13" s="43"/>
      <c r="J13" s="37"/>
      <c r="K13" s="37"/>
      <c r="L13" s="37"/>
      <c r="M13" s="37"/>
      <c r="N13" s="37"/>
      <c r="O13" s="37"/>
      <c r="P13" s="37"/>
    </row>
    <row r="14" spans="2:16" ht="45" customHeight="1" thickTop="1" thickBot="1" x14ac:dyDescent="0.4">
      <c r="B14" s="75" t="s">
        <v>35</v>
      </c>
      <c r="C14" s="353">
        <v>873</v>
      </c>
      <c r="D14" s="353">
        <v>120</v>
      </c>
      <c r="E14" s="353">
        <v>117</v>
      </c>
      <c r="F14" s="357" t="s">
        <v>36</v>
      </c>
      <c r="G14" s="353">
        <v>3</v>
      </c>
      <c r="H14" s="358">
        <f>SUM(D14-(E14+G14))</f>
        <v>0</v>
      </c>
      <c r="I14" s="37"/>
      <c r="J14" s="37"/>
      <c r="K14" s="37"/>
      <c r="L14" s="37"/>
      <c r="M14" s="37"/>
      <c r="N14" s="37"/>
      <c r="O14" s="37"/>
      <c r="P14" s="37"/>
    </row>
    <row r="15" spans="2:16" ht="45" customHeight="1" thickTop="1" thickBot="1" x14ac:dyDescent="0.4">
      <c r="B15" s="79" t="s">
        <v>37</v>
      </c>
      <c r="C15" s="359" t="s">
        <v>36</v>
      </c>
      <c r="D15" s="353">
        <v>0</v>
      </c>
      <c r="E15" s="353">
        <v>0</v>
      </c>
      <c r="F15" s="359" t="s">
        <v>36</v>
      </c>
      <c r="G15" s="353">
        <v>0</v>
      </c>
      <c r="H15" s="358">
        <f>SUM(D15-(E15+G15))</f>
        <v>0</v>
      </c>
      <c r="I15" s="37"/>
      <c r="J15" s="37"/>
      <c r="K15" s="37"/>
      <c r="L15" s="37"/>
      <c r="M15" s="37"/>
      <c r="N15" s="37"/>
      <c r="O15" s="37"/>
      <c r="P15" s="37"/>
    </row>
    <row r="16" spans="2:16" ht="62.45" customHeight="1" thickTop="1" thickBot="1" x14ac:dyDescent="0.35">
      <c r="B16" s="79" t="s">
        <v>107</v>
      </c>
      <c r="C16" s="353">
        <v>0</v>
      </c>
      <c r="D16" s="353">
        <v>3</v>
      </c>
      <c r="E16" s="353">
        <v>1</v>
      </c>
      <c r="F16" s="353">
        <v>2</v>
      </c>
      <c r="G16" s="353">
        <v>0</v>
      </c>
      <c r="H16" s="358">
        <f>SUM(D16-(F16+E16+G16))</f>
        <v>0</v>
      </c>
      <c r="I16" s="37"/>
      <c r="J16" s="37"/>
      <c r="K16" s="37"/>
      <c r="L16" s="37"/>
      <c r="M16" s="37"/>
      <c r="N16" s="37"/>
      <c r="O16" s="37"/>
      <c r="P16" s="37"/>
    </row>
    <row r="17" spans="2:17" ht="57" customHeight="1" thickTop="1" thickBot="1" x14ac:dyDescent="0.35">
      <c r="B17" s="81" t="s">
        <v>108</v>
      </c>
      <c r="C17" s="360">
        <v>2</v>
      </c>
      <c r="D17" s="360">
        <v>2</v>
      </c>
      <c r="E17" s="360">
        <v>2</v>
      </c>
      <c r="F17" s="361" t="s">
        <v>36</v>
      </c>
      <c r="G17" s="360">
        <v>0</v>
      </c>
      <c r="H17" s="362">
        <f>SUM(D17-(E17+G17))</f>
        <v>0</v>
      </c>
      <c r="I17" s="37"/>
      <c r="J17" s="37"/>
      <c r="K17" s="37"/>
      <c r="L17" s="37"/>
      <c r="M17" s="37"/>
      <c r="N17" s="37"/>
      <c r="O17" s="37"/>
      <c r="P17" s="37"/>
    </row>
    <row r="18" spans="2:17" ht="69" customHeight="1" thickTop="1" thickBot="1" x14ac:dyDescent="0.4">
      <c r="B18" s="85" t="s">
        <v>109</v>
      </c>
      <c r="C18" s="363">
        <f>SUM(C13-(C14+C16+C17))</f>
        <v>107619</v>
      </c>
      <c r="D18" s="363">
        <f>SUM(D13-(D14++D15+D16+D17))</f>
        <v>35455</v>
      </c>
      <c r="E18" s="363">
        <f>SUM(E13-(E14++E15+E16+E17))</f>
        <v>35283</v>
      </c>
      <c r="F18" s="363">
        <f>SUM(F13-F16)</f>
        <v>0</v>
      </c>
      <c r="G18" s="363">
        <f>SUM(G13-(F16+G14+G15+G16+G17))</f>
        <v>172</v>
      </c>
      <c r="H18" s="364">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649" t="s">
        <v>115</v>
      </c>
      <c r="C23" s="365">
        <v>35402</v>
      </c>
      <c r="D23" s="433" t="s">
        <v>116</v>
      </c>
      <c r="E23" s="434"/>
      <c r="F23" s="435"/>
      <c r="G23" s="91" t="s">
        <v>21</v>
      </c>
      <c r="H23" s="366">
        <f>SUM(D14:D18)</f>
        <v>35580</v>
      </c>
      <c r="I23" s="49"/>
      <c r="J23" s="43"/>
      <c r="K23" s="37"/>
      <c r="L23" s="37"/>
      <c r="M23" s="37"/>
      <c r="N23" s="37"/>
      <c r="O23" s="37"/>
      <c r="P23" s="37"/>
      <c r="Q23" s="37"/>
    </row>
    <row r="24" spans="2:17" ht="41.45" customHeight="1" x14ac:dyDescent="0.35">
      <c r="B24" s="650" t="s">
        <v>117</v>
      </c>
      <c r="C24" s="365">
        <v>0</v>
      </c>
      <c r="D24" s="436"/>
      <c r="E24" s="437"/>
      <c r="F24" s="438"/>
      <c r="G24" s="95" t="s">
        <v>34</v>
      </c>
      <c r="H24" s="367">
        <f>SUM(E14:E18)</f>
        <v>35403</v>
      </c>
      <c r="I24" s="97"/>
      <c r="J24" s="45"/>
    </row>
    <row r="25" spans="2:17" ht="42" customHeight="1" x14ac:dyDescent="0.35">
      <c r="B25" s="650" t="s">
        <v>118</v>
      </c>
      <c r="C25" s="365">
        <v>1</v>
      </c>
      <c r="D25" s="436"/>
      <c r="E25" s="437"/>
      <c r="F25" s="438"/>
      <c r="G25" s="91" t="s">
        <v>119</v>
      </c>
      <c r="H25" s="368">
        <f>SUM((F16+F18)+(G14+G15+G16+G17+G18))</f>
        <v>177</v>
      </c>
      <c r="I25" s="97"/>
      <c r="J25" s="45"/>
    </row>
    <row r="26" spans="2:17" ht="46.15" customHeight="1" thickBot="1" x14ac:dyDescent="0.4">
      <c r="B26" s="651" t="s">
        <v>120</v>
      </c>
      <c r="C26" s="369">
        <f>SUM(C23-C24+C25)</f>
        <v>35403</v>
      </c>
      <c r="D26" s="439"/>
      <c r="E26" s="440"/>
      <c r="F26" s="441"/>
      <c r="G26" s="101" t="s">
        <v>121</v>
      </c>
      <c r="H26" s="370">
        <f>SUM(H23,-H25, -H24)</f>
        <v>0</v>
      </c>
      <c r="I26" s="97"/>
      <c r="J26" s="45"/>
    </row>
    <row r="27" spans="2:17" ht="32.450000000000003" customHeight="1" x14ac:dyDescent="0.35">
      <c r="B27" s="652" t="s">
        <v>4</v>
      </c>
      <c r="C27" s="371">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372">
        <v>20</v>
      </c>
      <c r="D32" s="119" t="s">
        <v>42</v>
      </c>
      <c r="E32" s="373">
        <v>0</v>
      </c>
      <c r="F32" s="115"/>
      <c r="G32" s="115"/>
      <c r="H32" s="121"/>
      <c r="I32" s="45"/>
    </row>
    <row r="33" spans="2:10" ht="38.450000000000003" customHeight="1" thickBot="1" x14ac:dyDescent="0.35">
      <c r="B33" s="117" t="s">
        <v>43</v>
      </c>
      <c r="C33" s="372">
        <v>1</v>
      </c>
      <c r="D33" s="119" t="s">
        <v>44</v>
      </c>
      <c r="E33" s="373">
        <v>42</v>
      </c>
      <c r="F33" s="426" t="s">
        <v>125</v>
      </c>
      <c r="G33" s="427"/>
      <c r="H33" s="122" t="s">
        <v>135</v>
      </c>
      <c r="I33" s="45"/>
    </row>
    <row r="34" spans="2:10" ht="60.6" customHeight="1" thickBot="1" x14ac:dyDescent="0.35">
      <c r="B34" s="123" t="s">
        <v>126</v>
      </c>
      <c r="C34" s="374">
        <v>6897</v>
      </c>
      <c r="D34" s="125" t="s">
        <v>174</v>
      </c>
      <c r="E34" s="375">
        <v>0</v>
      </c>
      <c r="F34" s="115"/>
      <c r="G34" s="115"/>
      <c r="H34" s="121"/>
      <c r="I34" s="127"/>
      <c r="J34" s="45"/>
    </row>
    <row r="35" spans="2:10" ht="37.9" customHeight="1" thickTop="1" x14ac:dyDescent="0.3">
      <c r="B35" s="128" t="s">
        <v>127</v>
      </c>
      <c r="C35" s="453" t="s">
        <v>175</v>
      </c>
      <c r="D35" s="454"/>
      <c r="E35" s="129"/>
      <c r="F35" s="115"/>
      <c r="G35" s="115"/>
      <c r="H35" s="121"/>
      <c r="I35" s="45"/>
    </row>
    <row r="36" spans="2:10" ht="35.450000000000003" customHeight="1" thickBot="1" x14ac:dyDescent="0.35">
      <c r="B36" s="130" t="s">
        <v>128</v>
      </c>
      <c r="C36" s="430" t="s">
        <v>176</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18.75"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15.75" x14ac:dyDescent="0.25">
      <c r="B46" s="22"/>
      <c r="C46" s="22"/>
      <c r="D46" s="22"/>
      <c r="E46" s="22"/>
      <c r="F46" s="22"/>
      <c r="G46" s="22"/>
      <c r="H46" s="22"/>
    </row>
    <row r="47" spans="2:10" ht="15.75"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5" priority="3" stopIfTrue="1" operator="notEqual">
      <formula>0</formula>
    </cfRule>
  </conditionalFormatting>
  <conditionalFormatting sqref="H26 C27">
    <cfRule type="cellIs" dxfId="3" priority="1" stopIfTrue="1" operator="notEqual">
      <formula>0</formula>
    </cfRule>
  </conditionalFormatting>
  <conditionalFormatting sqref="H26 C27 H14:H18">
    <cfRule type="cellIs" dxfId="1" priority="2" stopIfTrue="1" operator="equal">
      <formula>0</formula>
    </cfRule>
  </conditionalFormatting>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15</v>
      </c>
      <c r="D7" s="409"/>
      <c r="E7" s="45"/>
      <c r="F7" s="46" t="s">
        <v>96</v>
      </c>
      <c r="G7" s="47"/>
      <c r="H7" s="48">
        <v>40548</v>
      </c>
      <c r="I7" s="43"/>
      <c r="J7" s="37"/>
      <c r="K7" s="37"/>
      <c r="L7" s="37"/>
      <c r="M7" s="37"/>
      <c r="N7" s="37"/>
      <c r="O7" s="37"/>
      <c r="P7" s="37"/>
    </row>
    <row r="8" spans="2:16" ht="34.9" customHeight="1" thickBot="1" x14ac:dyDescent="0.4">
      <c r="B8" s="44" t="s">
        <v>97</v>
      </c>
      <c r="C8" s="410" t="s">
        <v>199</v>
      </c>
      <c r="D8" s="411"/>
      <c r="E8" s="49"/>
      <c r="F8" s="50" t="s">
        <v>98</v>
      </c>
      <c r="G8" s="47"/>
      <c r="H8" s="51">
        <v>3003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40781</v>
      </c>
      <c r="D13" s="70">
        <v>17983</v>
      </c>
      <c r="E13" s="71">
        <v>17823</v>
      </c>
      <c r="F13" s="72">
        <v>1</v>
      </c>
      <c r="G13" s="73">
        <v>159</v>
      </c>
      <c r="H13" s="74" t="s">
        <v>106</v>
      </c>
      <c r="I13" s="43"/>
      <c r="J13" s="37"/>
      <c r="K13" s="37"/>
      <c r="L13" s="37"/>
      <c r="M13" s="37"/>
      <c r="N13" s="37"/>
      <c r="O13" s="37"/>
      <c r="P13" s="37"/>
    </row>
    <row r="14" spans="2:16" ht="45" customHeight="1" thickTop="1" thickBot="1" x14ac:dyDescent="0.4">
      <c r="B14" s="75" t="s">
        <v>35</v>
      </c>
      <c r="C14" s="76">
        <v>305</v>
      </c>
      <c r="D14" s="76">
        <v>41</v>
      </c>
      <c r="E14" s="76">
        <v>41</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c r="E16" s="76"/>
      <c r="F16" s="76"/>
      <c r="G16" s="76"/>
      <c r="H16" s="78">
        <f>SUM(D16-(F16+E16+G16))</f>
        <v>0</v>
      </c>
      <c r="I16" s="37"/>
      <c r="J16" s="37"/>
      <c r="K16" s="37"/>
      <c r="L16" s="37"/>
      <c r="M16" s="37"/>
      <c r="N16" s="37"/>
      <c r="O16" s="37"/>
      <c r="P16" s="37"/>
    </row>
    <row r="17" spans="2:17" ht="57" customHeight="1" thickTop="1" thickBot="1" x14ac:dyDescent="0.35">
      <c r="B17" s="81" t="s">
        <v>108</v>
      </c>
      <c r="C17" s="82">
        <v>14</v>
      </c>
      <c r="D17" s="82">
        <v>14</v>
      </c>
      <c r="E17" s="82">
        <v>14</v>
      </c>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40462</v>
      </c>
      <c r="D18" s="86">
        <f>SUM(D13-(D14++D15+D16+D17))</f>
        <v>17928</v>
      </c>
      <c r="E18" s="86">
        <f>SUM(E13-(E14++E15+E16+E17))</f>
        <v>17768</v>
      </c>
      <c r="F18" s="86">
        <f>SUM(F13-F16)</f>
        <v>1</v>
      </c>
      <c r="G18" s="86">
        <f>SUM(G13-(G14+G15+G16+G17))</f>
        <v>159</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17823</v>
      </c>
      <c r="D23" s="433" t="s">
        <v>116</v>
      </c>
      <c r="E23" s="434"/>
      <c r="F23" s="435"/>
      <c r="G23" s="91" t="s">
        <v>21</v>
      </c>
      <c r="H23" s="92">
        <f>SUM(D14:D18)</f>
        <v>17983</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17823</v>
      </c>
      <c r="I24" s="97"/>
      <c r="J24" s="45"/>
    </row>
    <row r="25" spans="2:17" ht="55.9" customHeight="1" x14ac:dyDescent="0.35">
      <c r="B25" s="93" t="s">
        <v>118</v>
      </c>
      <c r="C25" s="94">
        <v>0</v>
      </c>
      <c r="D25" s="436"/>
      <c r="E25" s="437"/>
      <c r="F25" s="438"/>
      <c r="G25" s="91" t="s">
        <v>119</v>
      </c>
      <c r="H25" s="98">
        <f>SUM((F16+F18)+(G14+G15+G16+G17+G18))</f>
        <v>160</v>
      </c>
      <c r="I25" s="97"/>
      <c r="J25" s="45"/>
    </row>
    <row r="26" spans="2:17" ht="46.15" customHeight="1" thickBot="1" x14ac:dyDescent="0.4">
      <c r="B26" s="99" t="s">
        <v>120</v>
      </c>
      <c r="C26" s="100">
        <f>SUM(C23-C24+C25)</f>
        <v>17823</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12</v>
      </c>
      <c r="D32" s="119" t="s">
        <v>42</v>
      </c>
      <c r="E32" s="120">
        <v>18</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4</v>
      </c>
      <c r="D34" s="125" t="s">
        <v>45</v>
      </c>
      <c r="E34" s="126">
        <v>0</v>
      </c>
      <c r="F34" s="115"/>
      <c r="G34" s="115"/>
      <c r="H34" s="121"/>
      <c r="I34" s="127"/>
      <c r="J34" s="45"/>
    </row>
    <row r="35" spans="2:10" ht="37.9" customHeight="1" thickTop="1" x14ac:dyDescent="0.3">
      <c r="B35" s="128" t="s">
        <v>127</v>
      </c>
      <c r="C35" s="428" t="s">
        <v>200</v>
      </c>
      <c r="D35" s="429"/>
      <c r="E35" s="129"/>
      <c r="F35" s="115"/>
      <c r="G35" s="115"/>
      <c r="H35" s="121"/>
      <c r="I35" s="45"/>
    </row>
    <row r="36" spans="2:10" ht="35.450000000000003" customHeight="1" thickBot="1" x14ac:dyDescent="0.35">
      <c r="B36" s="130" t="s">
        <v>128</v>
      </c>
      <c r="C36" s="430" t="s">
        <v>49</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116" priority="3" stopIfTrue="1" operator="notEqual">
      <formula>0</formula>
    </cfRule>
  </conditionalFormatting>
  <conditionalFormatting sqref="H26 C27">
    <cfRule type="cellIs" dxfId="115" priority="1" stopIfTrue="1" operator="notEqual">
      <formula>0</formula>
    </cfRule>
  </conditionalFormatting>
  <conditionalFormatting sqref="H26 C27 H14:H18">
    <cfRule type="cellIs" dxfId="114" priority="2" stopIfTrue="1" operator="equal">
      <formula>0</formula>
    </cfRule>
  </conditionalFormatting>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B1:Q57"/>
  <sheetViews>
    <sheetView topLeftCell="A13" workbookViewId="0">
      <selection activeCell="A13"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16</v>
      </c>
      <c r="D7" s="409"/>
      <c r="E7" s="45"/>
      <c r="F7" s="46" t="s">
        <v>96</v>
      </c>
      <c r="G7" s="47"/>
      <c r="H7" s="138">
        <v>47509</v>
      </c>
      <c r="I7" s="43"/>
      <c r="J7" s="37"/>
      <c r="K7" s="37"/>
      <c r="L7" s="37"/>
      <c r="M7" s="37"/>
      <c r="N7" s="37"/>
      <c r="O7" s="37"/>
      <c r="P7" s="37"/>
    </row>
    <row r="8" spans="2:16" ht="34.9" customHeight="1" thickBot="1" x14ac:dyDescent="0.4">
      <c r="B8" s="44" t="s">
        <v>97</v>
      </c>
      <c r="C8" s="410">
        <v>42311</v>
      </c>
      <c r="D8" s="411"/>
      <c r="E8" s="49"/>
      <c r="F8" s="50" t="s">
        <v>98</v>
      </c>
      <c r="G8" s="47"/>
      <c r="H8" s="139">
        <v>4107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47510</v>
      </c>
      <c r="D13" s="142">
        <v>23096</v>
      </c>
      <c r="E13" s="143">
        <v>22863</v>
      </c>
      <c r="F13" s="72">
        <v>15</v>
      </c>
      <c r="G13" s="73">
        <v>218</v>
      </c>
      <c r="H13" s="74" t="s">
        <v>106</v>
      </c>
      <c r="I13" s="43"/>
      <c r="J13" s="37"/>
      <c r="K13" s="37"/>
      <c r="L13" s="37"/>
      <c r="M13" s="37"/>
      <c r="N13" s="37"/>
      <c r="O13" s="37"/>
      <c r="P13" s="37"/>
    </row>
    <row r="14" spans="2:16" ht="45" customHeight="1" thickTop="1" thickBot="1" x14ac:dyDescent="0.4">
      <c r="B14" s="75" t="s">
        <v>35</v>
      </c>
      <c r="C14" s="76">
        <v>550</v>
      </c>
      <c r="D14" s="76">
        <v>92</v>
      </c>
      <c r="E14" s="76">
        <v>89</v>
      </c>
      <c r="F14" s="77">
        <v>87</v>
      </c>
      <c r="G14" s="76">
        <v>3</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46960</v>
      </c>
      <c r="D18" s="86">
        <f>SUM(D13-(D14++D15+D16+D17))</f>
        <v>23004</v>
      </c>
      <c r="E18" s="86">
        <f>SUM(E13-(E14++E15+E16+E17))</f>
        <v>22774</v>
      </c>
      <c r="F18" s="86">
        <f>SUM(F13-F16)</f>
        <v>15</v>
      </c>
      <c r="G18" s="86">
        <f>SUM(G13-(G14+G15+G16+G17))</f>
        <v>215</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22863</v>
      </c>
      <c r="D23" s="433" t="s">
        <v>116</v>
      </c>
      <c r="E23" s="434"/>
      <c r="F23" s="435"/>
      <c r="G23" s="91" t="s">
        <v>21</v>
      </c>
      <c r="H23" s="92">
        <f>SUM(D14:D18)</f>
        <v>23096</v>
      </c>
      <c r="I23" s="49"/>
      <c r="J23" s="43"/>
      <c r="K23" s="37"/>
      <c r="L23" s="37"/>
      <c r="M23" s="37"/>
      <c r="N23" s="37"/>
      <c r="O23" s="37"/>
      <c r="P23" s="37"/>
      <c r="Q23" s="37"/>
    </row>
    <row r="24" spans="2:17" ht="62.45" customHeight="1" x14ac:dyDescent="0.35">
      <c r="B24" s="93" t="s">
        <v>117</v>
      </c>
      <c r="C24" s="94">
        <v>1</v>
      </c>
      <c r="D24" s="436"/>
      <c r="E24" s="437"/>
      <c r="F24" s="438"/>
      <c r="G24" s="95" t="s">
        <v>34</v>
      </c>
      <c r="H24" s="96">
        <f>SUM(E14:E18)</f>
        <v>22863</v>
      </c>
      <c r="I24" s="97"/>
      <c r="J24" s="45"/>
    </row>
    <row r="25" spans="2:17" ht="55.9" customHeight="1" x14ac:dyDescent="0.35">
      <c r="B25" s="93" t="s">
        <v>118</v>
      </c>
      <c r="C25" s="94">
        <v>1</v>
      </c>
      <c r="D25" s="436"/>
      <c r="E25" s="437"/>
      <c r="F25" s="438"/>
      <c r="G25" s="91" t="s">
        <v>119</v>
      </c>
      <c r="H25" s="98">
        <f>SUM((F16+F18)+(G14+G15+G16+G17+G18))</f>
        <v>233</v>
      </c>
      <c r="I25" s="97"/>
      <c r="J25" s="45"/>
    </row>
    <row r="26" spans="2:17" ht="46.15" customHeight="1" thickBot="1" x14ac:dyDescent="0.4">
      <c r="B26" s="99" t="s">
        <v>120</v>
      </c>
      <c r="C26" s="100">
        <f>SUM(C23-C24+C25)</f>
        <v>22863</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7</v>
      </c>
      <c r="D32" s="119" t="s">
        <v>42</v>
      </c>
      <c r="E32" s="120">
        <v>40</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40">
        <v>15790</v>
      </c>
      <c r="D34" s="125" t="s">
        <v>45</v>
      </c>
      <c r="E34" s="126">
        <v>16</v>
      </c>
      <c r="F34" s="115"/>
      <c r="G34" s="115"/>
      <c r="H34" s="121"/>
      <c r="I34" s="127"/>
      <c r="J34" s="45"/>
    </row>
    <row r="35" spans="2:10" ht="37.9" customHeight="1" thickTop="1" x14ac:dyDescent="0.3">
      <c r="B35" s="128" t="s">
        <v>127</v>
      </c>
      <c r="C35" s="428" t="s">
        <v>51</v>
      </c>
      <c r="D35" s="429"/>
      <c r="E35" s="129"/>
      <c r="F35" s="115"/>
      <c r="G35" s="115"/>
      <c r="H35" s="121"/>
      <c r="I35" s="45"/>
    </row>
    <row r="36" spans="2:10" ht="35.450000000000003" customHeight="1" thickBot="1" x14ac:dyDescent="0.35">
      <c r="B36" s="130" t="s">
        <v>128</v>
      </c>
      <c r="C36" s="430" t="s">
        <v>52</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B20:C20"/>
    <mergeCell ref="D20:H20"/>
    <mergeCell ref="D21:F22"/>
    <mergeCell ref="B22:C22"/>
    <mergeCell ref="G22:H22"/>
    <mergeCell ref="D23:F26"/>
    <mergeCell ref="B28:C28"/>
    <mergeCell ref="D28:H28"/>
    <mergeCell ref="B30:E30"/>
    <mergeCell ref="B31:C31"/>
    <mergeCell ref="D31:E31"/>
    <mergeCell ref="B5:D6"/>
    <mergeCell ref="C7:D7"/>
    <mergeCell ref="C8:D8"/>
    <mergeCell ref="F11:G11"/>
    <mergeCell ref="F33:G33"/>
  </mergeCells>
  <conditionalFormatting sqref="H14:H18">
    <cfRule type="cellIs" dxfId="113" priority="3" stopIfTrue="1" operator="notEqual">
      <formula>0</formula>
    </cfRule>
  </conditionalFormatting>
  <conditionalFormatting sqref="H26 C27">
    <cfRule type="cellIs" dxfId="112" priority="1" stopIfTrue="1" operator="notEqual">
      <formula>0</formula>
    </cfRule>
  </conditionalFormatting>
  <conditionalFormatting sqref="H26 C27 H14:H18">
    <cfRule type="cellIs" dxfId="111" priority="2" stopIfTrue="1" operator="equal">
      <formula>0</formula>
    </cfRule>
  </conditionalFormatting>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137</v>
      </c>
      <c r="D7" s="409"/>
      <c r="E7" s="45"/>
      <c r="F7" s="46" t="s">
        <v>96</v>
      </c>
      <c r="G7" s="47"/>
      <c r="H7" s="138">
        <v>251563</v>
      </c>
      <c r="I7" s="43"/>
      <c r="J7" s="37"/>
      <c r="K7" s="37"/>
      <c r="L7" s="37"/>
      <c r="M7" s="37"/>
      <c r="N7" s="37"/>
      <c r="O7" s="37"/>
      <c r="P7" s="37"/>
    </row>
    <row r="8" spans="2:16" ht="34.9" customHeight="1" thickBot="1" x14ac:dyDescent="0.4">
      <c r="B8" s="44" t="s">
        <v>97</v>
      </c>
      <c r="C8" s="410" t="s">
        <v>201</v>
      </c>
      <c r="D8" s="411"/>
      <c r="E8" s="49"/>
      <c r="F8" s="50" t="s">
        <v>98</v>
      </c>
      <c r="G8" s="47"/>
      <c r="H8" s="139">
        <v>29670</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141">
        <v>251844</v>
      </c>
      <c r="D13" s="70">
        <v>86768</v>
      </c>
      <c r="E13" s="71">
        <v>85541</v>
      </c>
      <c r="F13" s="72">
        <v>0</v>
      </c>
      <c r="G13" s="73">
        <v>1227</v>
      </c>
      <c r="H13" s="74" t="s">
        <v>106</v>
      </c>
      <c r="I13" s="43"/>
      <c r="J13" s="37"/>
      <c r="K13" s="37"/>
      <c r="L13" s="37"/>
      <c r="M13" s="37"/>
      <c r="N13" s="37"/>
      <c r="O13" s="37"/>
      <c r="P13" s="37"/>
    </row>
    <row r="14" spans="2:16" ht="45" customHeight="1" thickTop="1" thickBot="1" x14ac:dyDescent="0.4">
      <c r="B14" s="75" t="s">
        <v>35</v>
      </c>
      <c r="C14" s="76">
        <v>1916</v>
      </c>
      <c r="D14" s="76">
        <v>407</v>
      </c>
      <c r="E14" s="76">
        <v>392</v>
      </c>
      <c r="F14" s="77"/>
      <c r="G14" s="76">
        <v>15</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4</v>
      </c>
      <c r="D16" s="76">
        <v>4</v>
      </c>
      <c r="E16" s="76">
        <v>2</v>
      </c>
      <c r="F16" s="76">
        <v>0</v>
      </c>
      <c r="G16" s="76">
        <v>2</v>
      </c>
      <c r="H16" s="78">
        <f>SUM(D16-(F16+E16+G16))</f>
        <v>0</v>
      </c>
      <c r="I16" s="37"/>
      <c r="J16" s="37"/>
      <c r="K16" s="37"/>
      <c r="L16" s="37"/>
      <c r="M16" s="37"/>
      <c r="N16" s="37"/>
      <c r="O16" s="37"/>
      <c r="P16" s="37"/>
    </row>
    <row r="17" spans="2:17" ht="57" customHeight="1" thickTop="1" thickBot="1" x14ac:dyDescent="0.35">
      <c r="B17" s="81" t="s">
        <v>108</v>
      </c>
      <c r="C17" s="82">
        <v>5</v>
      </c>
      <c r="D17" s="82">
        <v>5</v>
      </c>
      <c r="E17" s="82">
        <v>5</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249919</v>
      </c>
      <c r="D18" s="86">
        <f>SUM(D13-(D14++D15+D16+D17))</f>
        <v>86352</v>
      </c>
      <c r="E18" s="86">
        <f>SUM(E13-(E14++E15+E16+E17))</f>
        <v>85142</v>
      </c>
      <c r="F18" s="86">
        <f>SUM(F13-F16)</f>
        <v>0</v>
      </c>
      <c r="G18" s="86">
        <f>SUM(G13-(G14+G15+G16+G17))</f>
        <v>1210</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85529</v>
      </c>
      <c r="D23" s="433" t="s">
        <v>116</v>
      </c>
      <c r="E23" s="434"/>
      <c r="F23" s="435"/>
      <c r="G23" s="91" t="s">
        <v>21</v>
      </c>
      <c r="H23" s="92">
        <f>SUM(D14:D18)</f>
        <v>86768</v>
      </c>
      <c r="I23" s="49"/>
      <c r="J23" s="43"/>
      <c r="K23" s="37"/>
      <c r="L23" s="37"/>
      <c r="M23" s="37"/>
      <c r="N23" s="37"/>
      <c r="O23" s="37"/>
      <c r="P23" s="37"/>
      <c r="Q23" s="37"/>
    </row>
    <row r="24" spans="2:17" ht="62.45" customHeight="1" x14ac:dyDescent="0.35">
      <c r="B24" s="93" t="s">
        <v>117</v>
      </c>
      <c r="C24" s="94">
        <v>1</v>
      </c>
      <c r="D24" s="436"/>
      <c r="E24" s="437"/>
      <c r="F24" s="438"/>
      <c r="G24" s="95" t="s">
        <v>34</v>
      </c>
      <c r="H24" s="96">
        <f>SUM(E14:E18)</f>
        <v>85541</v>
      </c>
      <c r="I24" s="97"/>
      <c r="J24" s="45"/>
    </row>
    <row r="25" spans="2:17" ht="55.9" customHeight="1" x14ac:dyDescent="0.35">
      <c r="B25" s="93" t="s">
        <v>118</v>
      </c>
      <c r="C25" s="94">
        <v>13</v>
      </c>
      <c r="D25" s="436"/>
      <c r="E25" s="437"/>
      <c r="F25" s="438"/>
      <c r="G25" s="91" t="s">
        <v>119</v>
      </c>
      <c r="H25" s="98">
        <f>SUM((F16+F18)+(G14+G15+G16+G17+G18))</f>
        <v>1227</v>
      </c>
      <c r="I25" s="97"/>
      <c r="J25" s="45"/>
    </row>
    <row r="26" spans="2:17" ht="46.15" customHeight="1" thickBot="1" x14ac:dyDescent="0.4">
      <c r="B26" s="99" t="s">
        <v>120</v>
      </c>
      <c r="C26" s="100">
        <f>SUM(C23-C24+C25)</f>
        <v>85541</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129</v>
      </c>
      <c r="D32" s="119" t="s">
        <v>42</v>
      </c>
      <c r="E32" s="120">
        <v>103</v>
      </c>
      <c r="F32" s="115"/>
      <c r="G32" s="115"/>
      <c r="H32" s="121"/>
      <c r="I32" s="45"/>
    </row>
    <row r="33" spans="2:10" ht="38.450000000000003" customHeight="1" thickBot="1" x14ac:dyDescent="0.35">
      <c r="B33" s="117" t="s">
        <v>43</v>
      </c>
      <c r="C33" s="118">
        <v>1</v>
      </c>
      <c r="D33" s="119" t="s">
        <v>44</v>
      </c>
      <c r="E33" s="120">
        <v>0</v>
      </c>
      <c r="F33" s="426" t="s">
        <v>125</v>
      </c>
      <c r="G33" s="427"/>
      <c r="H33" s="122" t="s">
        <v>135</v>
      </c>
      <c r="I33" s="45"/>
    </row>
    <row r="34" spans="2:10" ht="60.6" customHeight="1" thickBot="1" x14ac:dyDescent="0.4">
      <c r="B34" s="123" t="s">
        <v>126</v>
      </c>
      <c r="C34" s="124">
        <v>19359</v>
      </c>
      <c r="D34" s="125" t="s">
        <v>45</v>
      </c>
      <c r="E34" s="126">
        <v>0</v>
      </c>
      <c r="F34" s="115"/>
      <c r="G34" s="115"/>
      <c r="H34" s="121"/>
      <c r="I34" s="127"/>
      <c r="J34" s="45"/>
    </row>
    <row r="35" spans="2:10" ht="37.9" customHeight="1" thickTop="1" x14ac:dyDescent="0.3">
      <c r="B35" s="128" t="s">
        <v>127</v>
      </c>
      <c r="C35" s="428" t="s">
        <v>202</v>
      </c>
      <c r="D35" s="429"/>
      <c r="E35" s="129"/>
      <c r="F35" s="115"/>
      <c r="G35" s="115"/>
      <c r="H35" s="121"/>
      <c r="I35" s="45"/>
    </row>
    <row r="36" spans="2:10" ht="35.450000000000003" customHeight="1" thickBot="1" x14ac:dyDescent="0.35">
      <c r="B36" s="130" t="s">
        <v>128</v>
      </c>
      <c r="C36" s="557" t="s">
        <v>53</v>
      </c>
      <c r="D36" s="558"/>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10" priority="3" stopIfTrue="1" operator="notEqual">
      <formula>0</formula>
    </cfRule>
  </conditionalFormatting>
  <conditionalFormatting sqref="H26 C27">
    <cfRule type="cellIs" dxfId="109" priority="1" stopIfTrue="1" operator="notEqual">
      <formula>0</formula>
    </cfRule>
  </conditionalFormatting>
  <conditionalFormatting sqref="H26 C27 H14:H18">
    <cfRule type="cellIs" dxfId="108" priority="2" stopIfTrue="1" operator="equal">
      <formula>0</formula>
    </cfRule>
  </conditionalFormatting>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138</v>
      </c>
      <c r="D7" s="409"/>
      <c r="E7" s="45"/>
      <c r="F7" s="46" t="s">
        <v>96</v>
      </c>
      <c r="G7" s="47"/>
      <c r="H7" s="138">
        <v>2634</v>
      </c>
      <c r="I7" s="43"/>
      <c r="J7" s="37"/>
      <c r="K7" s="37"/>
      <c r="L7" s="37"/>
      <c r="M7" s="37"/>
      <c r="N7" s="37"/>
      <c r="O7" s="37"/>
      <c r="P7" s="37"/>
    </row>
    <row r="8" spans="2:16" ht="34.9" customHeight="1" thickBot="1" x14ac:dyDescent="0.4">
      <c r="B8" s="44" t="s">
        <v>97</v>
      </c>
      <c r="C8" s="410">
        <v>42311</v>
      </c>
      <c r="D8" s="411"/>
      <c r="E8" s="49"/>
      <c r="F8" s="50" t="s">
        <v>98</v>
      </c>
      <c r="G8" s="47"/>
      <c r="H8" s="144">
        <v>297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2637</v>
      </c>
      <c r="D13" s="70">
        <v>1409</v>
      </c>
      <c r="E13" s="71">
        <v>1393</v>
      </c>
      <c r="F13" s="72"/>
      <c r="G13" s="73">
        <v>16</v>
      </c>
      <c r="H13" s="74" t="s">
        <v>106</v>
      </c>
      <c r="I13" s="43"/>
      <c r="J13" s="37"/>
      <c r="K13" s="37"/>
      <c r="L13" s="37"/>
      <c r="M13" s="37"/>
      <c r="N13" s="37"/>
      <c r="O13" s="37"/>
      <c r="P13" s="37"/>
    </row>
    <row r="14" spans="2:16" ht="45" customHeight="1" thickTop="1" thickBot="1" x14ac:dyDescent="0.4">
      <c r="B14" s="75" t="s">
        <v>35</v>
      </c>
      <c r="C14" s="76">
        <v>23</v>
      </c>
      <c r="D14" s="76">
        <v>2</v>
      </c>
      <c r="E14" s="76">
        <v>2</v>
      </c>
      <c r="F14" s="77" t="s">
        <v>36</v>
      </c>
      <c r="G14" s="76"/>
      <c r="H14" s="78">
        <f>SUM(D14-(E14+G14))</f>
        <v>0</v>
      </c>
      <c r="I14" s="37"/>
      <c r="J14" s="37"/>
      <c r="K14" s="37"/>
      <c r="L14" s="37"/>
      <c r="M14" s="37"/>
      <c r="N14" s="37"/>
      <c r="O14" s="37"/>
      <c r="P14" s="37"/>
    </row>
    <row r="15" spans="2:16" ht="45" customHeight="1" thickTop="1" thickBot="1" x14ac:dyDescent="0.4">
      <c r="B15" s="79" t="s">
        <v>37</v>
      </c>
      <c r="C15" s="80" t="s">
        <v>36</v>
      </c>
      <c r="D15" s="76"/>
      <c r="E15" s="76"/>
      <c r="F15" s="80" t="s">
        <v>36</v>
      </c>
      <c r="G15" s="76"/>
      <c r="H15" s="78">
        <f>SUM(D15-(E15+G15))</f>
        <v>0</v>
      </c>
      <c r="I15" s="37"/>
      <c r="J15" s="37"/>
      <c r="K15" s="37"/>
      <c r="L15" s="37"/>
      <c r="M15" s="37"/>
      <c r="N15" s="37"/>
      <c r="O15" s="37"/>
      <c r="P15" s="37"/>
    </row>
    <row r="16" spans="2:16" ht="62.45" customHeight="1" thickTop="1" thickBot="1" x14ac:dyDescent="0.35">
      <c r="B16" s="79" t="s">
        <v>107</v>
      </c>
      <c r="C16" s="76">
        <v>0</v>
      </c>
      <c r="D16" s="76"/>
      <c r="E16" s="76"/>
      <c r="F16" s="76"/>
      <c r="G16" s="76"/>
      <c r="H16" s="78">
        <f>SUM(D16-(F16+E16+G16))</f>
        <v>0</v>
      </c>
      <c r="I16" s="37"/>
      <c r="J16" s="37"/>
      <c r="K16" s="37"/>
      <c r="L16" s="37"/>
      <c r="M16" s="37"/>
      <c r="N16" s="37"/>
      <c r="O16" s="37"/>
      <c r="P16" s="37"/>
    </row>
    <row r="17" spans="2:17" ht="57" customHeight="1" thickTop="1" thickBot="1" x14ac:dyDescent="0.35">
      <c r="B17" s="81" t="s">
        <v>108</v>
      </c>
      <c r="C17" s="82">
        <v>0</v>
      </c>
      <c r="D17" s="82"/>
      <c r="E17" s="82"/>
      <c r="F17" s="83" t="s">
        <v>36</v>
      </c>
      <c r="G17" s="82"/>
      <c r="H17" s="84">
        <f>SUM(D17-(E17+G17))</f>
        <v>0</v>
      </c>
      <c r="I17" s="37"/>
      <c r="J17" s="37"/>
      <c r="K17" s="37"/>
      <c r="L17" s="37"/>
      <c r="M17" s="37"/>
      <c r="N17" s="37"/>
      <c r="O17" s="37"/>
      <c r="P17" s="37"/>
    </row>
    <row r="18" spans="2:17" ht="69" customHeight="1" thickTop="1" thickBot="1" x14ac:dyDescent="0.4">
      <c r="B18" s="85" t="s">
        <v>109</v>
      </c>
      <c r="C18" s="86">
        <f>SUM(C13-(C14+C16+C17))</f>
        <v>2614</v>
      </c>
      <c r="D18" s="86">
        <f>SUM(D13-(D14++D15+D16+D17))</f>
        <v>1407</v>
      </c>
      <c r="E18" s="86">
        <f>SUM(E13-(E14++E15+E16+E17))</f>
        <v>1391</v>
      </c>
      <c r="F18" s="86">
        <f>SUM(F13-F16)</f>
        <v>0</v>
      </c>
      <c r="G18" s="86">
        <f>SUM(G13-(G14+G15+G16+G17))</f>
        <v>16</v>
      </c>
      <c r="H18" s="87">
        <f>SUM(D18-(F18+E18+G18))</f>
        <v>0</v>
      </c>
      <c r="I18" s="37"/>
      <c r="J18" s="37"/>
      <c r="K18" s="37"/>
      <c r="L18" s="37"/>
      <c r="M18" s="37"/>
      <c r="N18" s="37"/>
      <c r="O18" s="37"/>
      <c r="P18" s="37"/>
    </row>
    <row r="20" spans="2:17" ht="84.6" customHeight="1" thickBot="1" x14ac:dyDescent="0.3">
      <c r="B20" s="414" t="s">
        <v>110</v>
      </c>
      <c r="C20" s="415"/>
      <c r="D20" s="416" t="s">
        <v>111</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1393</v>
      </c>
      <c r="D23" s="433" t="s">
        <v>116</v>
      </c>
      <c r="E23" s="434"/>
      <c r="F23" s="435"/>
      <c r="G23" s="91" t="s">
        <v>21</v>
      </c>
      <c r="H23" s="92">
        <f>SUM(D14:D18)</f>
        <v>1409</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1393</v>
      </c>
      <c r="I24" s="97"/>
      <c r="J24" s="45"/>
    </row>
    <row r="25" spans="2:17" ht="55.9" customHeight="1" x14ac:dyDescent="0.35">
      <c r="B25" s="93" t="s">
        <v>118</v>
      </c>
      <c r="C25" s="94"/>
      <c r="D25" s="436"/>
      <c r="E25" s="437"/>
      <c r="F25" s="438"/>
      <c r="G25" s="91" t="s">
        <v>119</v>
      </c>
      <c r="H25" s="98">
        <f>SUM((F16+F18)+(G14+G15+G16+G17+G18))</f>
        <v>16</v>
      </c>
      <c r="I25" s="97"/>
      <c r="J25" s="45"/>
    </row>
    <row r="26" spans="2:17" ht="46.15" customHeight="1" thickBot="1" x14ac:dyDescent="0.4">
      <c r="B26" s="99" t="s">
        <v>120</v>
      </c>
      <c r="C26" s="100">
        <f>SUM(C23-C24+C25)</f>
        <v>1393</v>
      </c>
      <c r="D26" s="439"/>
      <c r="E26" s="440"/>
      <c r="F26" s="441"/>
      <c r="G26" s="101" t="s">
        <v>121</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116</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0</v>
      </c>
      <c r="D32" s="119" t="s">
        <v>42</v>
      </c>
      <c r="E32" s="120">
        <v>0</v>
      </c>
      <c r="F32" s="115"/>
      <c r="G32" s="115"/>
      <c r="H32" s="121"/>
      <c r="I32" s="45"/>
    </row>
    <row r="33" spans="2:10" ht="38.450000000000003" customHeight="1" thickBot="1" x14ac:dyDescent="0.35">
      <c r="B33" s="117" t="s">
        <v>43</v>
      </c>
      <c r="C33" s="118">
        <v>0</v>
      </c>
      <c r="D33" s="119" t="s">
        <v>44</v>
      </c>
      <c r="E33" s="120">
        <v>0</v>
      </c>
      <c r="F33" s="426" t="s">
        <v>125</v>
      </c>
      <c r="G33" s="427"/>
      <c r="H33" s="122" t="s">
        <v>135</v>
      </c>
      <c r="I33" s="45"/>
    </row>
    <row r="34" spans="2:10" ht="60.6" customHeight="1" thickBot="1" x14ac:dyDescent="0.4">
      <c r="B34" s="123" t="s">
        <v>126</v>
      </c>
      <c r="C34" s="124">
        <v>895</v>
      </c>
      <c r="D34" s="125" t="s">
        <v>45</v>
      </c>
      <c r="E34" s="126">
        <v>0</v>
      </c>
      <c r="F34" s="115"/>
      <c r="G34" s="115"/>
      <c r="H34" s="121"/>
      <c r="I34" s="127"/>
      <c r="J34" s="45"/>
    </row>
    <row r="35" spans="2:10" ht="37.9" customHeight="1" thickTop="1" x14ac:dyDescent="0.3">
      <c r="B35" s="128" t="s">
        <v>127</v>
      </c>
      <c r="C35" s="428" t="s">
        <v>139</v>
      </c>
      <c r="D35" s="429"/>
      <c r="E35" s="129"/>
      <c r="F35" s="115"/>
      <c r="G35" s="115"/>
      <c r="H35" s="121"/>
      <c r="I35" s="45"/>
    </row>
    <row r="36" spans="2:10" ht="35.450000000000003" customHeight="1" thickBot="1" x14ac:dyDescent="0.35">
      <c r="B36" s="130" t="s">
        <v>128</v>
      </c>
      <c r="C36" s="430" t="s">
        <v>140</v>
      </c>
      <c r="D36" s="43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D28:H28"/>
    <mergeCell ref="B30:E30"/>
    <mergeCell ref="B31:C31"/>
    <mergeCell ref="D31:E31"/>
    <mergeCell ref="F33:G33"/>
    <mergeCell ref="B5:D6"/>
    <mergeCell ref="C7:D7"/>
    <mergeCell ref="C8:D8"/>
    <mergeCell ref="F11:G11"/>
    <mergeCell ref="B20:C20"/>
    <mergeCell ref="D20:H20"/>
    <mergeCell ref="D21:F22"/>
    <mergeCell ref="B22:C22"/>
    <mergeCell ref="G22:H22"/>
    <mergeCell ref="D23:F26"/>
    <mergeCell ref="B28:C28"/>
  </mergeCells>
  <conditionalFormatting sqref="H14:H18">
    <cfRule type="cellIs" dxfId="107" priority="3" stopIfTrue="1" operator="notEqual">
      <formula>0</formula>
    </cfRule>
  </conditionalFormatting>
  <conditionalFormatting sqref="H26 C27">
    <cfRule type="cellIs" dxfId="106" priority="1" stopIfTrue="1" operator="notEqual">
      <formula>0</formula>
    </cfRule>
  </conditionalFormatting>
  <conditionalFormatting sqref="H26 C27 H14:H18">
    <cfRule type="cellIs" dxfId="105" priority="2" stopIfTrue="1" operator="equal">
      <formula>0</formula>
    </cfRule>
  </conditionalFormatting>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16384" width="9.140625" style="26"/>
  </cols>
  <sheetData>
    <row r="1" spans="2:16" ht="24" customHeight="1" x14ac:dyDescent="0.25">
      <c r="B1" s="27" t="s">
        <v>91</v>
      </c>
      <c r="C1" s="27"/>
      <c r="D1" s="27"/>
      <c r="E1" s="27"/>
      <c r="F1" s="27"/>
    </row>
    <row r="2" spans="2:16" ht="25.15" customHeight="1" x14ac:dyDescent="0.25">
      <c r="B2" s="28" t="s">
        <v>32</v>
      </c>
      <c r="C2" s="27"/>
      <c r="D2" s="27"/>
      <c r="E2" s="27"/>
      <c r="F2" s="27"/>
    </row>
    <row r="3" spans="2:16" ht="18.75" customHeight="1" thickBot="1" x14ac:dyDescent="0.4">
      <c r="B3" s="29" t="s">
        <v>92</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02" t="s">
        <v>33</v>
      </c>
      <c r="C5" s="403"/>
      <c r="D5" s="404"/>
      <c r="E5" s="38"/>
      <c r="F5"/>
      <c r="G5"/>
      <c r="H5"/>
      <c r="I5" s="37"/>
      <c r="J5" s="37"/>
      <c r="K5" s="37"/>
      <c r="L5" s="37"/>
      <c r="M5" s="37"/>
      <c r="N5" s="37"/>
      <c r="O5" s="37"/>
      <c r="P5" s="37"/>
    </row>
    <row r="6" spans="2:16" ht="34.9" customHeight="1" x14ac:dyDescent="0.35">
      <c r="B6" s="405"/>
      <c r="C6" s="406"/>
      <c r="D6" s="407"/>
      <c r="E6" s="39"/>
      <c r="F6" s="40" t="s">
        <v>93</v>
      </c>
      <c r="G6" s="41"/>
      <c r="H6" s="42"/>
      <c r="I6" s="43"/>
      <c r="J6" s="37"/>
      <c r="K6" s="37"/>
      <c r="L6" s="37"/>
      <c r="M6" s="37"/>
      <c r="N6" s="37"/>
      <c r="O6" s="37"/>
      <c r="P6" s="37"/>
    </row>
    <row r="7" spans="2:16" ht="41.25" customHeight="1" x14ac:dyDescent="0.35">
      <c r="B7" s="44" t="s">
        <v>94</v>
      </c>
      <c r="C7" s="408" t="s">
        <v>177</v>
      </c>
      <c r="D7" s="409"/>
      <c r="E7" s="45"/>
      <c r="F7" s="46" t="s">
        <v>96</v>
      </c>
      <c r="G7" s="47"/>
      <c r="H7" s="48">
        <v>59483</v>
      </c>
      <c r="I7" s="43"/>
      <c r="J7" s="37"/>
      <c r="K7" s="37"/>
      <c r="L7" s="37"/>
      <c r="M7" s="37"/>
      <c r="N7" s="37"/>
      <c r="O7" s="37"/>
      <c r="P7" s="37"/>
    </row>
    <row r="8" spans="2:16" ht="34.9" customHeight="1" thickBot="1" x14ac:dyDescent="0.4">
      <c r="B8" s="44" t="s">
        <v>97</v>
      </c>
      <c r="C8" s="410">
        <v>42311</v>
      </c>
      <c r="D8" s="411"/>
      <c r="E8" s="49"/>
      <c r="F8" s="50" t="s">
        <v>98</v>
      </c>
      <c r="G8" s="47"/>
      <c r="H8" s="51">
        <v>6703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99</v>
      </c>
      <c r="C10" s="57"/>
      <c r="D10" s="58"/>
      <c r="E10" s="58"/>
      <c r="F10" s="58"/>
      <c r="G10" s="58"/>
      <c r="H10" s="59"/>
      <c r="I10" s="37"/>
      <c r="J10" s="37"/>
      <c r="K10" s="37"/>
      <c r="L10" s="37"/>
      <c r="M10" s="37"/>
      <c r="N10" s="37"/>
      <c r="O10" s="37"/>
      <c r="P10" s="37"/>
    </row>
    <row r="11" spans="2:16" ht="40.9" customHeight="1" x14ac:dyDescent="0.35">
      <c r="B11" s="56"/>
      <c r="C11" s="57"/>
      <c r="D11" s="58"/>
      <c r="E11" s="58"/>
      <c r="F11" s="412" t="s">
        <v>100</v>
      </c>
      <c r="G11" s="413"/>
      <c r="H11" s="59"/>
      <c r="I11" s="37"/>
      <c r="J11" s="37"/>
      <c r="K11" s="37"/>
      <c r="L11" s="37"/>
      <c r="M11" s="37"/>
      <c r="N11" s="37"/>
      <c r="O11" s="37"/>
      <c r="P11" s="37"/>
    </row>
    <row r="12" spans="2:16" s="60" customFormat="1" ht="52.5" x14ac:dyDescent="0.35">
      <c r="B12" s="61"/>
      <c r="C12" s="62" t="s">
        <v>101</v>
      </c>
      <c r="D12" s="63" t="s">
        <v>21</v>
      </c>
      <c r="E12" s="64" t="s">
        <v>102</v>
      </c>
      <c r="F12" s="65" t="s">
        <v>103</v>
      </c>
      <c r="G12" s="65" t="s">
        <v>104</v>
      </c>
      <c r="H12" s="66"/>
      <c r="I12" s="67"/>
      <c r="J12" s="67"/>
      <c r="K12" s="67"/>
      <c r="L12" s="67"/>
      <c r="M12" s="67"/>
      <c r="N12" s="67"/>
      <c r="O12" s="67"/>
      <c r="P12" s="67"/>
    </row>
    <row r="13" spans="2:16" ht="55.15" customHeight="1" thickBot="1" x14ac:dyDescent="0.4">
      <c r="B13" s="68" t="s">
        <v>105</v>
      </c>
      <c r="C13" s="69">
        <v>59547</v>
      </c>
      <c r="D13" s="70">
        <v>20046</v>
      </c>
      <c r="E13" s="71">
        <v>19888</v>
      </c>
      <c r="F13" s="72">
        <v>0</v>
      </c>
      <c r="G13" s="73">
        <v>159</v>
      </c>
      <c r="H13" s="74" t="s">
        <v>106</v>
      </c>
      <c r="I13" s="43"/>
      <c r="J13" s="37"/>
      <c r="K13" s="37"/>
      <c r="L13" s="37"/>
      <c r="M13" s="37"/>
      <c r="N13" s="37"/>
      <c r="O13" s="37"/>
      <c r="P13" s="37"/>
    </row>
    <row r="14" spans="2:16" ht="45" customHeight="1" thickTop="1" thickBot="1" x14ac:dyDescent="0.4">
      <c r="B14" s="75" t="s">
        <v>35</v>
      </c>
      <c r="C14" s="76">
        <v>501</v>
      </c>
      <c r="D14" s="76">
        <v>58</v>
      </c>
      <c r="E14" s="76">
        <v>57</v>
      </c>
      <c r="F14" s="77" t="s">
        <v>36</v>
      </c>
      <c r="G14" s="76">
        <v>1</v>
      </c>
      <c r="H14" s="78">
        <f>SUM(D14-(E14+G14))</f>
        <v>0</v>
      </c>
      <c r="I14" s="37"/>
      <c r="J14" s="37"/>
      <c r="K14" s="37"/>
      <c r="L14" s="37"/>
      <c r="M14" s="37"/>
      <c r="N14" s="37"/>
      <c r="O14" s="37"/>
      <c r="P14" s="37"/>
    </row>
    <row r="15" spans="2:16" ht="45" customHeight="1" thickTop="1" thickBot="1" x14ac:dyDescent="0.4">
      <c r="B15" s="79" t="s">
        <v>37</v>
      </c>
      <c r="C15" s="80" t="s">
        <v>36</v>
      </c>
      <c r="D15" s="76">
        <v>0</v>
      </c>
      <c r="E15" s="76">
        <v>0</v>
      </c>
      <c r="F15" s="80" t="s">
        <v>36</v>
      </c>
      <c r="G15" s="76">
        <v>0</v>
      </c>
      <c r="H15" s="78">
        <f>SUM(D15-(E15+G15))</f>
        <v>0</v>
      </c>
      <c r="I15" s="37"/>
      <c r="J15" s="37"/>
      <c r="K15" s="37"/>
      <c r="L15" s="37"/>
      <c r="M15" s="37"/>
      <c r="N15" s="37"/>
      <c r="O15" s="37"/>
      <c r="P15" s="37"/>
    </row>
    <row r="16" spans="2:16" ht="62.45" customHeight="1" thickTop="1" thickBot="1" x14ac:dyDescent="0.35">
      <c r="B16" s="79" t="s">
        <v>107</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108</v>
      </c>
      <c r="C17" s="82">
        <v>0</v>
      </c>
      <c r="D17" s="82">
        <v>0</v>
      </c>
      <c r="E17" s="82">
        <v>0</v>
      </c>
      <c r="F17" s="83" t="s">
        <v>36</v>
      </c>
      <c r="G17" s="82">
        <v>0</v>
      </c>
      <c r="H17" s="84">
        <f>SUM(D17-(E17+G17))</f>
        <v>0</v>
      </c>
      <c r="I17" s="37"/>
      <c r="J17" s="37"/>
      <c r="K17" s="37"/>
      <c r="L17" s="37"/>
      <c r="M17" s="37"/>
      <c r="N17" s="37"/>
      <c r="O17" s="37"/>
      <c r="P17" s="37"/>
    </row>
    <row r="18" spans="2:17" ht="69" customHeight="1" thickTop="1" thickBot="1" x14ac:dyDescent="0.4">
      <c r="B18" s="85" t="s">
        <v>109</v>
      </c>
      <c r="C18" s="86">
        <f>SUM(C13-(C14+C16+C17))</f>
        <v>59046</v>
      </c>
      <c r="D18" s="86">
        <f>SUM(D13-(D14++D15+D16+D17))</f>
        <v>19988</v>
      </c>
      <c r="E18" s="86">
        <f>SUM(E13-(E14++E15+E16+E17))</f>
        <v>19831</v>
      </c>
      <c r="F18" s="86">
        <f>SUM(F13-F16)</f>
        <v>0</v>
      </c>
      <c r="G18" s="86">
        <f>SUM(G13-(G14+G15+G16+G17))</f>
        <v>158</v>
      </c>
      <c r="H18" s="87">
        <f>SUM(D18-(F18+E18+G18))</f>
        <v>-1</v>
      </c>
      <c r="I18" s="37"/>
      <c r="J18" s="37"/>
      <c r="K18" s="37"/>
      <c r="L18" s="37"/>
      <c r="M18" s="37"/>
      <c r="N18" s="37"/>
      <c r="O18" s="37"/>
      <c r="P18" s="37"/>
    </row>
    <row r="20" spans="2:17" ht="84.6" customHeight="1" thickBot="1" x14ac:dyDescent="0.3">
      <c r="B20" s="414" t="s">
        <v>110</v>
      </c>
      <c r="C20" s="415"/>
      <c r="D20" s="416" t="s">
        <v>203</v>
      </c>
      <c r="E20" s="417"/>
      <c r="F20" s="417"/>
      <c r="G20" s="417"/>
      <c r="H20" s="418"/>
      <c r="I20" s="43"/>
      <c r="J20" s="37"/>
      <c r="K20" s="37"/>
      <c r="L20" s="37"/>
      <c r="M20" s="37"/>
      <c r="N20" s="37"/>
      <c r="O20" s="37"/>
    </row>
    <row r="21" spans="2:17" ht="7.9" customHeight="1" thickBot="1" x14ac:dyDescent="0.4">
      <c r="B21" s="53"/>
      <c r="C21" s="54"/>
      <c r="D21" s="419" t="s">
        <v>112</v>
      </c>
      <c r="E21" s="420"/>
      <c r="F21" s="421"/>
      <c r="G21" s="55"/>
      <c r="H21" s="88"/>
      <c r="I21" s="37"/>
      <c r="J21" s="37"/>
      <c r="K21" s="37"/>
      <c r="L21" s="37"/>
      <c r="M21" s="37"/>
      <c r="N21" s="37"/>
      <c r="O21" s="37"/>
      <c r="P21" s="37"/>
    </row>
    <row r="22" spans="2:17" ht="37.9" customHeight="1" thickBot="1" x14ac:dyDescent="0.4">
      <c r="B22" s="423" t="s">
        <v>113</v>
      </c>
      <c r="C22" s="424"/>
      <c r="D22" s="422"/>
      <c r="E22" s="420"/>
      <c r="F22" s="421"/>
      <c r="G22" s="424" t="s">
        <v>114</v>
      </c>
      <c r="H22" s="425"/>
      <c r="I22" s="49"/>
      <c r="J22" s="43"/>
      <c r="K22" s="37"/>
      <c r="L22" s="37"/>
      <c r="M22" s="37"/>
      <c r="N22" s="37"/>
      <c r="O22" s="37"/>
      <c r="P22" s="37"/>
      <c r="Q22" s="37"/>
    </row>
    <row r="23" spans="2:17" ht="34.15" customHeight="1" x14ac:dyDescent="0.35">
      <c r="B23" s="89" t="s">
        <v>115</v>
      </c>
      <c r="C23" s="90">
        <v>19885</v>
      </c>
      <c r="D23" s="433" t="s">
        <v>116</v>
      </c>
      <c r="E23" s="434"/>
      <c r="F23" s="435"/>
      <c r="G23" s="91" t="s">
        <v>21</v>
      </c>
      <c r="H23" s="92">
        <f>SUM(D14:D18)</f>
        <v>20046</v>
      </c>
      <c r="I23" s="49"/>
      <c r="J23" s="43"/>
      <c r="K23" s="37"/>
      <c r="L23" s="37"/>
      <c r="M23" s="37"/>
      <c r="N23" s="37"/>
      <c r="O23" s="37"/>
      <c r="P23" s="37"/>
      <c r="Q23" s="37"/>
    </row>
    <row r="24" spans="2:17" ht="62.45" customHeight="1" x14ac:dyDescent="0.35">
      <c r="B24" s="93" t="s">
        <v>117</v>
      </c>
      <c r="C24" s="94">
        <v>0</v>
      </c>
      <c r="D24" s="436"/>
      <c r="E24" s="437"/>
      <c r="F24" s="438"/>
      <c r="G24" s="95" t="s">
        <v>34</v>
      </c>
      <c r="H24" s="96">
        <f>SUM(E14:E18)</f>
        <v>19888</v>
      </c>
      <c r="I24" s="97"/>
      <c r="J24" s="45"/>
    </row>
    <row r="25" spans="2:17" ht="55.9" customHeight="1" x14ac:dyDescent="0.35">
      <c r="B25" s="93" t="s">
        <v>118</v>
      </c>
      <c r="C25" s="94">
        <v>3</v>
      </c>
      <c r="D25" s="436"/>
      <c r="E25" s="437"/>
      <c r="F25" s="438"/>
      <c r="G25" s="91" t="s">
        <v>119</v>
      </c>
      <c r="H25" s="98">
        <f>SUM((F16+F18)+(G14+G15+G16+G17+G18))</f>
        <v>159</v>
      </c>
      <c r="I25" s="97"/>
      <c r="J25" s="45"/>
    </row>
    <row r="26" spans="2:17" ht="46.15" customHeight="1" thickBot="1" x14ac:dyDescent="0.4">
      <c r="B26" s="99" t="s">
        <v>120</v>
      </c>
      <c r="C26" s="100">
        <f>SUM(C23-C24+C25)</f>
        <v>19888</v>
      </c>
      <c r="D26" s="439"/>
      <c r="E26" s="440"/>
      <c r="F26" s="441"/>
      <c r="G26" s="101" t="s">
        <v>121</v>
      </c>
      <c r="H26" s="102">
        <f>SUM(H23,-H25, -H24)</f>
        <v>-1</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2" t="s">
        <v>122</v>
      </c>
      <c r="C28" s="443"/>
      <c r="D28" s="444" t="s">
        <v>204</v>
      </c>
      <c r="E28" s="445"/>
      <c r="F28" s="445"/>
      <c r="G28" s="445"/>
      <c r="H28" s="446"/>
      <c r="I28" s="45"/>
      <c r="L28" s="26" t="s">
        <v>123</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47" t="s">
        <v>124</v>
      </c>
      <c r="C30" s="448"/>
      <c r="D30" s="448"/>
      <c r="E30" s="448"/>
      <c r="F30" s="112"/>
      <c r="G30" s="113"/>
      <c r="H30" s="114"/>
      <c r="I30" s="45"/>
    </row>
    <row r="31" spans="2:17" ht="53.25" customHeight="1" x14ac:dyDescent="0.3">
      <c r="B31" s="449" t="s">
        <v>39</v>
      </c>
      <c r="C31" s="450"/>
      <c r="D31" s="451" t="s">
        <v>40</v>
      </c>
      <c r="E31" s="452"/>
      <c r="F31" s="115"/>
      <c r="G31" s="115"/>
      <c r="H31" s="116"/>
      <c r="I31" s="45"/>
    </row>
    <row r="32" spans="2:17" ht="38.25" customHeight="1" thickBot="1" x14ac:dyDescent="0.35">
      <c r="B32" s="117" t="s">
        <v>41</v>
      </c>
      <c r="C32" s="118">
        <v>11</v>
      </c>
      <c r="D32" s="119" t="s">
        <v>42</v>
      </c>
      <c r="E32" s="120">
        <v>54</v>
      </c>
      <c r="F32" s="115"/>
      <c r="G32" s="115"/>
      <c r="H32" s="121"/>
      <c r="I32" s="45"/>
    </row>
    <row r="33" spans="2:10" ht="38.450000000000003" customHeight="1" thickBot="1" x14ac:dyDescent="0.35">
      <c r="B33" s="117" t="s">
        <v>43</v>
      </c>
      <c r="C33" s="118">
        <v>3</v>
      </c>
      <c r="D33" s="119" t="s">
        <v>44</v>
      </c>
      <c r="E33" s="120"/>
      <c r="F33" s="426" t="s">
        <v>125</v>
      </c>
      <c r="G33" s="427"/>
      <c r="H33" s="122" t="s">
        <v>135</v>
      </c>
      <c r="I33" s="45"/>
    </row>
    <row r="34" spans="2:10" ht="60.6" customHeight="1" thickBot="1" x14ac:dyDescent="0.4">
      <c r="B34" s="123" t="s">
        <v>126</v>
      </c>
      <c r="C34" s="124">
        <v>14641</v>
      </c>
      <c r="D34" s="125" t="s">
        <v>45</v>
      </c>
      <c r="E34" s="126"/>
      <c r="F34" s="115"/>
      <c r="G34" s="115"/>
      <c r="H34" s="121"/>
      <c r="I34" s="127"/>
      <c r="J34" s="45"/>
    </row>
    <row r="35" spans="2:10" ht="37.9" customHeight="1" thickTop="1" x14ac:dyDescent="0.3">
      <c r="B35" s="128" t="s">
        <v>127</v>
      </c>
      <c r="C35" s="428" t="s">
        <v>141</v>
      </c>
      <c r="D35" s="429"/>
      <c r="E35" s="129"/>
      <c r="F35" s="115"/>
      <c r="G35" s="115"/>
      <c r="H35" s="121"/>
      <c r="I35" s="45"/>
    </row>
    <row r="36" spans="2:10" ht="35.450000000000003" customHeight="1" thickBot="1" x14ac:dyDescent="0.35">
      <c r="B36" s="130" t="s">
        <v>128</v>
      </c>
      <c r="C36" s="560" t="s">
        <v>205</v>
      </c>
      <c r="D36" s="561"/>
      <c r="E36" s="131"/>
      <c r="F36" s="132"/>
      <c r="G36" s="132"/>
      <c r="H36" s="133"/>
      <c r="I36" s="45"/>
    </row>
    <row r="37" spans="2:10" ht="35.450000000000003" customHeight="1" x14ac:dyDescent="0.25">
      <c r="B37" s="134" t="s">
        <v>130</v>
      </c>
      <c r="C37" s="135"/>
      <c r="D37" s="134"/>
      <c r="E37" s="12"/>
      <c r="F37" s="136"/>
      <c r="G37" s="12"/>
      <c r="H37" s="12" t="s">
        <v>131</v>
      </c>
    </row>
    <row r="38" spans="2:10" ht="44.25" customHeight="1" x14ac:dyDescent="0.3">
      <c r="B38" s="432" t="s">
        <v>132</v>
      </c>
      <c r="C38" s="432"/>
      <c r="D38" s="432"/>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04" priority="3" stopIfTrue="1" operator="notEqual">
      <formula>0</formula>
    </cfRule>
  </conditionalFormatting>
  <conditionalFormatting sqref="H26 C27">
    <cfRule type="cellIs" dxfId="103" priority="1" stopIfTrue="1" operator="notEqual">
      <formula>0</formula>
    </cfRule>
  </conditionalFormatting>
  <conditionalFormatting sqref="H26 C27 H14:H18">
    <cfRule type="cellIs" dxfId="102" priority="2" stopIfTrue="1" operator="equal">
      <formula>0</formula>
    </cfRule>
  </conditionalFormatting>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35A2E266E936D4489253B433F0FCC66" ma:contentTypeVersion="1" ma:contentTypeDescription="Create a new document." ma:contentTypeScope="" ma:versionID="8d7cad8765cede009e426c1a39e0ab56">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F49DDB78-297C-4585-B116-8865CE659523}"/>
</file>

<file path=customXml/itemProps2.xml><?xml version="1.0" encoding="utf-8"?>
<ds:datastoreItem xmlns:ds="http://schemas.openxmlformats.org/officeDocument/2006/customXml" ds:itemID="{F9933955-89C5-45F8-A7E5-91D6D5E22EE1}"/>
</file>

<file path=customXml/itemProps3.xml><?xml version="1.0" encoding="utf-8"?>
<ds:datastoreItem xmlns:ds="http://schemas.openxmlformats.org/officeDocument/2006/customXml" ds:itemID="{5835D34A-53B9-432D-BA98-848E1991C4F4}"/>
</file>

<file path=customXml/itemProps4.xml><?xml version="1.0" encoding="utf-8"?>
<ds:datastoreItem xmlns:ds="http://schemas.openxmlformats.org/officeDocument/2006/customXml" ds:itemID="{9A68A2F6-5344-47D3-92C2-92BDEF5E4B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All Counties</vt:lpstr>
      <vt:lpstr>Adams</vt:lpstr>
      <vt:lpstr>Asotin</vt:lpstr>
      <vt:lpstr>Benton</vt:lpstr>
      <vt:lpstr>Chelan</vt:lpstr>
      <vt:lpstr>Clallam</vt:lpstr>
      <vt:lpstr>Clark</vt:lpstr>
      <vt:lpstr>Columbia</vt:lpstr>
      <vt:lpstr>Cowlitz</vt:lpstr>
      <vt:lpstr>Douglas</vt:lpstr>
      <vt:lpstr>Ferry</vt:lpstr>
      <vt:lpstr>Franklin</vt:lpstr>
      <vt:lpstr>Garfield</vt:lpstr>
      <vt:lpstr>Grant</vt:lpstr>
      <vt:lpstr>GraysHarbor</vt:lpstr>
      <vt:lpstr>Island</vt:lpstr>
      <vt:lpstr>Jefferson</vt:lpstr>
      <vt:lpstr>King</vt:lpstr>
      <vt:lpstr>Kitsap</vt:lpstr>
      <vt:lpstr>Kittitas</vt:lpstr>
      <vt:lpstr>Klickitat</vt:lpstr>
      <vt:lpstr>Lewis</vt:lpstr>
      <vt:lpstr>Lincoln</vt:lpstr>
      <vt:lpstr>Mason</vt:lpstr>
      <vt:lpstr>Okanogan</vt:lpstr>
      <vt:lpstr>Pacific</vt:lpstr>
      <vt:lpstr>PendOreille</vt:lpstr>
      <vt:lpstr>Pierce</vt:lpstr>
      <vt:lpstr>SanJuan</vt:lpstr>
      <vt:lpstr>Skagit</vt:lpstr>
      <vt:lpstr>Skamania</vt:lpstr>
      <vt:lpstr>Snohomish</vt:lpstr>
      <vt:lpstr>Spokane</vt:lpstr>
      <vt:lpstr>Stevens</vt:lpstr>
      <vt:lpstr>Thurston</vt:lpstr>
      <vt:lpstr>Wahkiakum</vt:lpstr>
      <vt:lpstr>WallaWalla</vt:lpstr>
      <vt:lpstr>Whatcom</vt:lpstr>
      <vt:lpstr>Whitman</vt:lpstr>
      <vt:lpstr>Yakima</vt:lpstr>
    </vt:vector>
  </TitlesOfParts>
  <Company>OSOS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pmurphy</dc:creator>
  <cp:lastModifiedBy>Holmes, Stuart</cp:lastModifiedBy>
  <cp:lastPrinted>2012-09-06T17:08:06Z</cp:lastPrinted>
  <dcterms:created xsi:type="dcterms:W3CDTF">2010-03-26T16:49:51Z</dcterms:created>
  <dcterms:modified xsi:type="dcterms:W3CDTF">2016-02-01T22:00:01Z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0x010100735A2E266E936D4489253B433F0FCC66</vt:lpwstr>
  </property>
</Properties>
</file>