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comments8.xml" ContentType="application/vnd.openxmlformats-officedocument.spreadsheetml.comments+xml"/>
  <Override PartName="/customXml/itemProps1.xml" ContentType="application/vnd.openxmlformats-officedocument.customXmlProperties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drawings/drawing17.xml" ContentType="application/vnd.openxmlformats-officedocument.drawing+xml"/>
  <Override PartName="/xl/comments29.xml" ContentType="application/vnd.openxmlformats-officedocument.spreadsheetml.comments+xml"/>
  <Override PartName="/xl/drawings/drawing28.xml" ContentType="application/vnd.openxmlformats-officedocument.drawing+xml"/>
  <Default Extension="xml" ContentType="application/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comments18.xml" ContentType="application/vnd.openxmlformats-officedocument.spreadsheetml.comments+xml"/>
  <Override PartName="/xl/drawings/drawing35.xml" ContentType="application/vnd.openxmlformats-officedocument.drawing+xml"/>
  <Override PartName="/xl/worksheets/sheet3.xml" ContentType="application/vnd.openxmlformats-officedocument.spreadsheetml.worksheet+xml"/>
  <Override PartName="/xl/drawings/drawing13.xml" ContentType="application/vnd.openxmlformats-officedocument.drawing+xml"/>
  <Override PartName="/xl/comments25.xml" ContentType="application/vnd.openxmlformats-officedocument.spreadsheetml.comments+xml"/>
  <Override PartName="/xl/drawings/drawing24.xml" ContentType="application/vnd.openxmlformats-officedocument.drawing+xml"/>
  <Override PartName="/xl/comments36.xml" ContentType="application/vnd.openxmlformats-officedocument.spreadsheetml.comments+xml"/>
  <Override PartName="/docProps/custom.xml" ContentType="application/vnd.openxmlformats-officedocument.custom-properties+xml"/>
  <Override PartName="/xl/comments14.xml" ContentType="application/vnd.openxmlformats-officedocument.spreadsheetml.comments+xml"/>
  <Override PartName="/xl/drawings/drawing20.xml" ContentType="application/vnd.openxmlformats-officedocument.drawing+xml"/>
  <Override PartName="/xl/drawings/drawing31.xml" ContentType="application/vnd.openxmlformats-officedocument.drawing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comments21.xml" ContentType="application/vnd.openxmlformats-officedocument.spreadsheetml.comments+xml"/>
  <Override PartName="/xl/comments32.xml" ContentType="application/vnd.openxmlformats-officedocument.spreadsheetml.comment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comments10.xml" ContentType="application/vnd.openxmlformats-officedocument.spreadsheetml.comments+xml"/>
  <Override PartName="/xl/comments30.xml" ContentType="application/vnd.openxmlformats-officedocument.spreadsheetml.comments+xml"/>
  <Override PartName="/customXml/itemProps4.xml" ContentType="application/vnd.openxmlformats-officedocument.customXml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Override PartName="/customXml/itemProps2.xml" ContentType="application/vnd.openxmlformats-officedocument.customXmlProperties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drawings/drawing7.xml" ContentType="application/vnd.openxmlformats-officedocument.drawing+xml"/>
  <Override PartName="/xl/comments9.xml" ContentType="application/vnd.openxmlformats-officedocument.spreadsheetml.comments+xml"/>
  <Override PartName="/xl/drawings/drawing29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emf" ContentType="image/x-emf"/>
  <Override PartName="/xl/drawings/drawing5.xml" ContentType="application/vnd.openxmlformats-officedocument.drawing+xml"/>
  <Override PartName="/xl/comments7.xml" ContentType="application/vnd.openxmlformats-officedocument.spreadsheetml.comments+xml"/>
  <Override PartName="/xl/drawings/drawing18.xml" ContentType="application/vnd.openxmlformats-officedocument.drawing+xml"/>
  <Override PartName="/xl/drawings/drawing27.xml" ContentType="application/vnd.openxmlformats-officedocument.drawing+xml"/>
  <Override PartName="/xl/drawings/drawing36.xml" ContentType="application/vnd.openxmlformats-officedocument.drawing+xml"/>
  <Override PartName="/xl/comments39.xml" ContentType="application/vnd.openxmlformats-officedocument.spreadsheetml.comment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drawings/drawing3.xml" ContentType="application/vnd.openxmlformats-officedocument.drawing+xml"/>
  <Override PartName="/xl/comments5.xml" ContentType="application/vnd.openxmlformats-officedocument.spreadsheetml.comments+xml"/>
  <Override PartName="/xl/drawings/drawing16.xml" ContentType="application/vnd.openxmlformats-officedocument.drawing+xml"/>
  <Override PartName="/xl/comments19.xml" ContentType="application/vnd.openxmlformats-officedocument.spreadsheetml.comments+xml"/>
  <Override PartName="/xl/drawings/drawing25.xml" ContentType="application/vnd.openxmlformats-officedocument.drawing+xml"/>
  <Override PartName="/xl/comments28.xml" ContentType="application/vnd.openxmlformats-officedocument.spreadsheetml.comments+xml"/>
  <Override PartName="/xl/drawings/drawing34.xml" ContentType="application/vnd.openxmlformats-officedocument.drawing+xml"/>
  <Override PartName="/xl/comments37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14.xml" ContentType="application/vnd.openxmlformats-officedocument.drawing+xml"/>
  <Override PartName="/xl/comments17.xml" ContentType="application/vnd.openxmlformats-officedocument.spreadsheetml.comments+xml"/>
  <Override PartName="/xl/drawings/drawing23.xml" ContentType="application/vnd.openxmlformats-officedocument.drawing+xml"/>
  <Override PartName="/xl/comments26.xml" ContentType="application/vnd.openxmlformats-officedocument.spreadsheetml.comments+xml"/>
  <Override PartName="/xl/drawings/drawing32.xml" ContentType="application/vnd.openxmlformats-officedocument.drawing+xml"/>
  <Override PartName="/xl/comments35.xml" ContentType="application/vnd.openxmlformats-officedocument.spreadsheetml.comments+xml"/>
  <Default Extension="vml" ContentType="application/vnd.openxmlformats-officedocument.vmlDrawing"/>
  <Override PartName="/xl/comments1.xml" ContentType="application/vnd.openxmlformats-officedocument.spreadsheetml.comments+xml"/>
  <Override PartName="/xl/drawings/drawing12.xml" ContentType="application/vnd.openxmlformats-officedocument.drawing+xml"/>
  <Override PartName="/xl/comments15.xml" ContentType="application/vnd.openxmlformats-officedocument.spreadsheetml.comments+xml"/>
  <Override PartName="/xl/drawings/drawing21.xml" ContentType="application/vnd.openxmlformats-officedocument.drawing+xml"/>
  <Override PartName="/xl/comments24.xml" ContentType="application/vnd.openxmlformats-officedocument.spreadsheetml.comments+xml"/>
  <Override PartName="/xl/drawings/drawing30.xml" ContentType="application/vnd.openxmlformats-officedocument.drawing+xml"/>
  <Override PartName="/xl/comments33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drawings/drawing10.xml" ContentType="application/vnd.openxmlformats-officedocument.drawing+xml"/>
  <Override PartName="/xl/comments13.xml" ContentType="application/vnd.openxmlformats-officedocument.spreadsheetml.comments+xml"/>
  <Override PartName="/xl/comments22.xml" ContentType="application/vnd.openxmlformats-officedocument.spreadsheetml.comments+xml"/>
  <Override PartName="/xl/comments31.xml" ContentType="application/vnd.openxmlformats-officedocument.spreadsheetml.comments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comments11.xml" ContentType="application/vnd.openxmlformats-officedocument.spreadsheetml.comments+xml"/>
  <Override PartName="/xl/comments20.xml" ContentType="application/vnd.openxmlformats-officedocument.spreadsheetml.comments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Override PartName="/xl/drawings/drawing4.xml" ContentType="application/vnd.openxmlformats-officedocument.drawing+xml"/>
  <Override PartName="/xl/comments6.xml" ContentType="application/vnd.openxmlformats-officedocument.spreadsheetml.comments+xml"/>
  <Override PartName="/xl/drawings/drawing37.xml" ContentType="application/vnd.openxmlformats-officedocument.drawing+xml"/>
  <Default Extension="rels" ContentType="application/vnd.openxmlformats-package.relationships+xml"/>
  <Override PartName="/xl/worksheets/sheet5.xml" ContentType="application/vnd.openxmlformats-officedocument.spreadsheetml.worksheet+xml"/>
  <Override PartName="/xl/drawings/drawing15.xml" ContentType="application/vnd.openxmlformats-officedocument.drawing+xml"/>
  <Override PartName="/xl/comments27.xml" ContentType="application/vnd.openxmlformats-officedocument.spreadsheetml.comments+xml"/>
  <Override PartName="/xl/drawings/drawing26.xml" ContentType="application/vnd.openxmlformats-officedocument.drawing+xml"/>
  <Override PartName="/xl/comments38.xml" ContentType="application/vnd.openxmlformats-officedocument.spreadsheetml.comments+xml"/>
  <Override PartName="/xl/comments2.xml" ContentType="application/vnd.openxmlformats-officedocument.spreadsheetml.comments+xml"/>
  <Override PartName="/xl/comments16.xml" ContentType="application/vnd.openxmlformats-officedocument.spreadsheetml.comments+xml"/>
  <Override PartName="/xl/drawings/drawing22.xml" ContentType="application/vnd.openxmlformats-officedocument.drawing+xml"/>
  <Override PartName="/xl/drawings/drawing33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comments23.xml" ContentType="application/vnd.openxmlformats-officedocument.spreadsheetml.comments+xml"/>
  <Override PartName="/xl/comments34.xml" ContentType="application/vnd.openxmlformats-officedocument.spreadsheetml.comments+xml"/>
  <Override PartName="/xl/worksheets/sheet38.xml" ContentType="application/vnd.openxmlformats-officedocument.spreadsheetml.worksheet+xml"/>
  <Override PartName="/xl/comments12.xml" ContentType="application/vnd.openxmlformats-officedocument.spreadsheetml.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775" yWindow="165" windowWidth="20745" windowHeight="10920"/>
  </bookViews>
  <sheets>
    <sheet name="All Counties" sheetId="45" r:id="rId1"/>
    <sheet name="Adams" sheetId="21" r:id="rId2"/>
    <sheet name="Asotin" sheetId="20" r:id="rId3"/>
    <sheet name="Benton" sheetId="2" r:id="rId4"/>
    <sheet name="Chelan" sheetId="3" r:id="rId5"/>
    <sheet name="Clallam" sheetId="22" r:id="rId6"/>
    <sheet name="Clark" sheetId="23" r:id="rId7"/>
    <sheet name="Columbia" sheetId="4" r:id="rId8"/>
    <sheet name="Cowlitz" sheetId="24" r:id="rId9"/>
    <sheet name="Douglas" sheetId="25" r:id="rId10"/>
    <sheet name="Ferry" sheetId="26" r:id="rId11"/>
    <sheet name="Franklin" sheetId="27" r:id="rId12"/>
    <sheet name="Garfield" sheetId="28" r:id="rId13"/>
    <sheet name="Grant" sheetId="29" r:id="rId14"/>
    <sheet name="GraysHarbor" sheetId="5" r:id="rId15"/>
    <sheet name="Island" sheetId="30" r:id="rId16"/>
    <sheet name="Jefferson" sheetId="6" r:id="rId17"/>
    <sheet name="King" sheetId="11" r:id="rId18"/>
    <sheet name="Kitsap" sheetId="31" r:id="rId19"/>
    <sheet name="Kittitas" sheetId="32" r:id="rId20"/>
    <sheet name="Klickitat" sheetId="33" r:id="rId21"/>
    <sheet name="Lewis" sheetId="34" r:id="rId22"/>
    <sheet name="Lincoln" sheetId="35" r:id="rId23"/>
    <sheet name="Mason" sheetId="16" r:id="rId24"/>
    <sheet name="Okanogan" sheetId="7" r:id="rId25"/>
    <sheet name="Pacific" sheetId="36" r:id="rId26"/>
    <sheet name="PendOreille" sheetId="37" r:id="rId27"/>
    <sheet name="Pierce" sheetId="12" r:id="rId28"/>
    <sheet name="SanJuan" sheetId="38" r:id="rId29"/>
    <sheet name="Skagit" sheetId="39" r:id="rId30"/>
    <sheet name="Skamania" sheetId="40" r:id="rId31"/>
    <sheet name="Snohomish" sheetId="8" r:id="rId32"/>
    <sheet name="Spokane" sheetId="9" r:id="rId33"/>
    <sheet name="Stevens" sheetId="41" r:id="rId34"/>
    <sheet name="Thurston" sheetId="17" r:id="rId35"/>
    <sheet name="Wahkiakum" sheetId="18" r:id="rId36"/>
    <sheet name="WallaWalla" sheetId="14" r:id="rId37"/>
    <sheet name="Whatcom" sheetId="15" r:id="rId38"/>
    <sheet name="Whitman" sheetId="10" r:id="rId39"/>
    <sheet name="Yakima" sheetId="19" r:id="rId40"/>
  </sheets>
  <calcPr calcId="125725"/>
</workbook>
</file>

<file path=xl/calcChain.xml><?xml version="1.0" encoding="utf-8"?>
<calcChain xmlns="http://schemas.openxmlformats.org/spreadsheetml/2006/main">
  <c r="G22" i="4"/>
  <c r="G21"/>
  <c r="G20"/>
  <c r="G19"/>
  <c r="G18"/>
  <c r="F17"/>
  <c r="E17"/>
  <c r="D17"/>
  <c r="C17"/>
  <c r="G17" s="1"/>
  <c r="B17"/>
  <c r="G12"/>
  <c r="G22" i="36"/>
  <c r="G21"/>
  <c r="G20"/>
  <c r="G19"/>
  <c r="G18"/>
  <c r="F17"/>
  <c r="E17"/>
  <c r="D17"/>
  <c r="C17"/>
  <c r="G17" s="1"/>
  <c r="B17"/>
  <c r="G12"/>
  <c r="Z9" i="45"/>
  <c r="Y9"/>
  <c r="W9"/>
  <c r="V9"/>
  <c r="U9"/>
  <c r="R9"/>
  <c r="Q9"/>
  <c r="P9"/>
  <c r="O9"/>
  <c r="N9"/>
  <c r="M9"/>
  <c r="L9"/>
  <c r="K9"/>
  <c r="J9"/>
  <c r="I9"/>
  <c r="G9"/>
  <c r="F9"/>
  <c r="E9"/>
  <c r="AB9" s="1"/>
  <c r="D9"/>
  <c r="C9"/>
  <c r="B9"/>
  <c r="T9"/>
  <c r="S9"/>
  <c r="G22" i="17"/>
  <c r="G21"/>
  <c r="G20"/>
  <c r="G19"/>
  <c r="G18"/>
  <c r="F17"/>
  <c r="E17"/>
  <c r="D17"/>
  <c r="C17"/>
  <c r="G17" s="1"/>
  <c r="B17"/>
  <c r="G12"/>
  <c r="G22" i="19"/>
  <c r="G21"/>
  <c r="G20"/>
  <c r="G19"/>
  <c r="G18"/>
  <c r="F17"/>
  <c r="E17"/>
  <c r="D17"/>
  <c r="C17"/>
  <c r="G17" s="1"/>
  <c r="B17"/>
  <c r="G12"/>
  <c r="G22" i="10"/>
  <c r="G21"/>
  <c r="G20"/>
  <c r="G19"/>
  <c r="G18"/>
  <c r="F17"/>
  <c r="E17"/>
  <c r="D17"/>
  <c r="C17"/>
  <c r="G17" s="1"/>
  <c r="B17"/>
  <c r="G12"/>
  <c r="G22" i="15"/>
  <c r="G21"/>
  <c r="G20"/>
  <c r="G19"/>
  <c r="G18"/>
  <c r="F17"/>
  <c r="E17"/>
  <c r="D17"/>
  <c r="C17"/>
  <c r="G17" s="1"/>
  <c r="B17"/>
  <c r="G12"/>
  <c r="G22" i="14"/>
  <c r="G21"/>
  <c r="G20"/>
  <c r="G19"/>
  <c r="G18"/>
  <c r="F17"/>
  <c r="E17"/>
  <c r="D17"/>
  <c r="C17"/>
  <c r="G17" s="1"/>
  <c r="B17"/>
  <c r="G12"/>
  <c r="G22" i="18"/>
  <c r="G21"/>
  <c r="G20"/>
  <c r="G19"/>
  <c r="G18"/>
  <c r="F17"/>
  <c r="E17"/>
  <c r="D17"/>
  <c r="C17"/>
  <c r="G17" s="1"/>
  <c r="B17"/>
  <c r="G12"/>
  <c r="G22" i="41"/>
  <c r="G21"/>
  <c r="G20"/>
  <c r="G19"/>
  <c r="G18"/>
  <c r="F17"/>
  <c r="E17"/>
  <c r="D17"/>
  <c r="C17"/>
  <c r="G17" s="1"/>
  <c r="B17"/>
  <c r="G12"/>
  <c r="G22" i="9"/>
  <c r="G21"/>
  <c r="G20"/>
  <c r="G19"/>
  <c r="G18"/>
  <c r="F17"/>
  <c r="E17"/>
  <c r="D17"/>
  <c r="C17"/>
  <c r="G17" s="1"/>
  <c r="B17"/>
  <c r="G12"/>
  <c r="G22" i="8"/>
  <c r="G21"/>
  <c r="G20"/>
  <c r="G19"/>
  <c r="G18"/>
  <c r="F17"/>
  <c r="E17"/>
  <c r="D17"/>
  <c r="G17" s="1"/>
  <c r="C17"/>
  <c r="B17"/>
  <c r="G12"/>
  <c r="G22" i="40"/>
  <c r="G21"/>
  <c r="G20"/>
  <c r="G19"/>
  <c r="G18"/>
  <c r="F17"/>
  <c r="E17"/>
  <c r="D17"/>
  <c r="C17"/>
  <c r="G17" s="1"/>
  <c r="B17"/>
  <c r="G12"/>
  <c r="E22" i="39"/>
  <c r="C22"/>
  <c r="G22" s="1"/>
  <c r="B22"/>
  <c r="B17" s="1"/>
  <c r="G21"/>
  <c r="G20"/>
  <c r="G19"/>
  <c r="G18"/>
  <c r="F17"/>
  <c r="E17"/>
  <c r="D17"/>
  <c r="G11"/>
  <c r="G12" s="1"/>
  <c r="G22" i="38"/>
  <c r="G21"/>
  <c r="G20"/>
  <c r="G19"/>
  <c r="G18"/>
  <c r="F17"/>
  <c r="E17"/>
  <c r="D17"/>
  <c r="C17"/>
  <c r="G17" s="1"/>
  <c r="B17"/>
  <c r="G12"/>
  <c r="G22" i="12"/>
  <c r="G21"/>
  <c r="G20"/>
  <c r="G19"/>
  <c r="G18"/>
  <c r="F17"/>
  <c r="E17"/>
  <c r="D17"/>
  <c r="C17"/>
  <c r="G17" s="1"/>
  <c r="B17"/>
  <c r="G12"/>
  <c r="G22" i="37"/>
  <c r="G21"/>
  <c r="G20"/>
  <c r="G19"/>
  <c r="G18"/>
  <c r="F17"/>
  <c r="E17"/>
  <c r="D17"/>
  <c r="C17"/>
  <c r="G17" s="1"/>
  <c r="B17"/>
  <c r="G12"/>
  <c r="G22" i="7"/>
  <c r="G21"/>
  <c r="G20"/>
  <c r="G19"/>
  <c r="G18"/>
  <c r="F17"/>
  <c r="E17"/>
  <c r="D17"/>
  <c r="C17"/>
  <c r="G17" s="1"/>
  <c r="B17"/>
  <c r="G12"/>
  <c r="G22" i="16"/>
  <c r="G21"/>
  <c r="G20"/>
  <c r="G19"/>
  <c r="G18"/>
  <c r="F17"/>
  <c r="E17"/>
  <c r="D17"/>
  <c r="C17"/>
  <c r="G17" s="1"/>
  <c r="B17"/>
  <c r="G12"/>
  <c r="G22" i="35"/>
  <c r="G21"/>
  <c r="G20"/>
  <c r="G19"/>
  <c r="G18"/>
  <c r="F17"/>
  <c r="E17"/>
  <c r="D17"/>
  <c r="C17"/>
  <c r="G17" s="1"/>
  <c r="B17"/>
  <c r="G12"/>
  <c r="G22" i="34"/>
  <c r="G21"/>
  <c r="G20"/>
  <c r="G19"/>
  <c r="G18"/>
  <c r="F17"/>
  <c r="E17"/>
  <c r="D17"/>
  <c r="C17"/>
  <c r="G17" s="1"/>
  <c r="B17"/>
  <c r="G12"/>
  <c r="G22" i="33"/>
  <c r="G21"/>
  <c r="G20"/>
  <c r="G19"/>
  <c r="G18"/>
  <c r="F17"/>
  <c r="E17"/>
  <c r="D17"/>
  <c r="C17"/>
  <c r="G17" s="1"/>
  <c r="B17"/>
  <c r="G12"/>
  <c r="G22" i="32"/>
  <c r="G21"/>
  <c r="G20"/>
  <c r="G19"/>
  <c r="G18"/>
  <c r="F17"/>
  <c r="E17"/>
  <c r="D17"/>
  <c r="C17"/>
  <c r="G17" s="1"/>
  <c r="B17"/>
  <c r="G12"/>
  <c r="G22" i="31"/>
  <c r="G21"/>
  <c r="G20"/>
  <c r="G19"/>
  <c r="G18"/>
  <c r="F17"/>
  <c r="E17"/>
  <c r="D17"/>
  <c r="C17"/>
  <c r="G17" s="1"/>
  <c r="B17"/>
  <c r="G12"/>
  <c r="G22" i="11"/>
  <c r="G21"/>
  <c r="G20"/>
  <c r="G19"/>
  <c r="G18"/>
  <c r="F17"/>
  <c r="E17"/>
  <c r="D17"/>
  <c r="C17"/>
  <c r="G17" s="1"/>
  <c r="B17"/>
  <c r="G12"/>
  <c r="G22" i="6"/>
  <c r="G21"/>
  <c r="G20"/>
  <c r="G19"/>
  <c r="G18"/>
  <c r="F17"/>
  <c r="E17"/>
  <c r="D17"/>
  <c r="C17"/>
  <c r="G17" s="1"/>
  <c r="B17"/>
  <c r="G12"/>
  <c r="AA9" i="45" l="1"/>
  <c r="X9"/>
  <c r="C17" i="39"/>
  <c r="G17" s="1"/>
  <c r="F22" i="30"/>
  <c r="E22"/>
  <c r="C22"/>
  <c r="G22" s="1"/>
  <c r="B22"/>
  <c r="G21"/>
  <c r="G20"/>
  <c r="G19"/>
  <c r="E18"/>
  <c r="C18"/>
  <c r="G18" s="1"/>
  <c r="B18"/>
  <c r="F17"/>
  <c r="E17"/>
  <c r="D17"/>
  <c r="B17"/>
  <c r="G12"/>
  <c r="G22" i="5"/>
  <c r="G21"/>
  <c r="G20"/>
  <c r="G19"/>
  <c r="G18"/>
  <c r="F17"/>
  <c r="E17"/>
  <c r="D17"/>
  <c r="C17"/>
  <c r="G17" s="1"/>
  <c r="B17"/>
  <c r="G12"/>
  <c r="G22" i="29"/>
  <c r="G21"/>
  <c r="G20"/>
  <c r="G19"/>
  <c r="G18"/>
  <c r="F17"/>
  <c r="E17"/>
  <c r="D17"/>
  <c r="G17" s="1"/>
  <c r="C17"/>
  <c r="B17"/>
  <c r="G12"/>
  <c r="G22" i="28"/>
  <c r="G21"/>
  <c r="G20"/>
  <c r="G19"/>
  <c r="G18"/>
  <c r="F17"/>
  <c r="E17"/>
  <c r="D17"/>
  <c r="C17"/>
  <c r="G17" s="1"/>
  <c r="B17"/>
  <c r="G12"/>
  <c r="G22" i="27"/>
  <c r="G21"/>
  <c r="G20"/>
  <c r="G19"/>
  <c r="G18"/>
  <c r="F17"/>
  <c r="E17"/>
  <c r="D17"/>
  <c r="C17"/>
  <c r="G17" s="1"/>
  <c r="B17"/>
  <c r="G12"/>
  <c r="G22" i="26"/>
  <c r="G21"/>
  <c r="G20"/>
  <c r="G19"/>
  <c r="G18"/>
  <c r="F17"/>
  <c r="E17"/>
  <c r="D17"/>
  <c r="C17"/>
  <c r="G17" s="1"/>
  <c r="B17"/>
  <c r="G12"/>
  <c r="G22" i="25"/>
  <c r="G21"/>
  <c r="G20"/>
  <c r="G19"/>
  <c r="G18"/>
  <c r="F17"/>
  <c r="E17"/>
  <c r="D17"/>
  <c r="G17" s="1"/>
  <c r="C17"/>
  <c r="B17"/>
  <c r="G12"/>
  <c r="G22" i="24"/>
  <c r="G21"/>
  <c r="G20"/>
  <c r="G19"/>
  <c r="G18"/>
  <c r="F17"/>
  <c r="E17"/>
  <c r="D17"/>
  <c r="C17"/>
  <c r="G17" s="1"/>
  <c r="B17"/>
  <c r="G12"/>
  <c r="G22" i="23"/>
  <c r="G21"/>
  <c r="G20"/>
  <c r="G19"/>
  <c r="G18"/>
  <c r="F17"/>
  <c r="E17"/>
  <c r="D17"/>
  <c r="C17"/>
  <c r="G17" s="1"/>
  <c r="B17"/>
  <c r="G12"/>
  <c r="G22" i="22"/>
  <c r="G21"/>
  <c r="G20"/>
  <c r="G19"/>
  <c r="G18"/>
  <c r="F17"/>
  <c r="E17"/>
  <c r="D17"/>
  <c r="C17"/>
  <c r="G17" s="1"/>
  <c r="B17"/>
  <c r="G12"/>
  <c r="G22" i="3"/>
  <c r="G21"/>
  <c r="G20"/>
  <c r="G19"/>
  <c r="G18"/>
  <c r="F17"/>
  <c r="E17"/>
  <c r="D17"/>
  <c r="C17"/>
  <c r="G17" s="1"/>
  <c r="B17"/>
  <c r="G12"/>
  <c r="G22" i="2"/>
  <c r="G21"/>
  <c r="G20"/>
  <c r="G19"/>
  <c r="G18"/>
  <c r="F17"/>
  <c r="E17"/>
  <c r="D17"/>
  <c r="C17"/>
  <c r="G17" s="1"/>
  <c r="B17"/>
  <c r="G12"/>
  <c r="G22" i="20"/>
  <c r="G21"/>
  <c r="G20"/>
  <c r="G19"/>
  <c r="G18"/>
  <c r="F17"/>
  <c r="E17"/>
  <c r="D17"/>
  <c r="C17"/>
  <c r="G17" s="1"/>
  <c r="B17"/>
  <c r="G12"/>
  <c r="G22" i="21"/>
  <c r="G21"/>
  <c r="G20"/>
  <c r="G19"/>
  <c r="G18"/>
  <c r="F17"/>
  <c r="E17"/>
  <c r="D17"/>
  <c r="C17"/>
  <c r="G17" s="1"/>
  <c r="B17"/>
  <c r="G12"/>
  <c r="L41" i="45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8"/>
  <c r="L7"/>
  <c r="L6"/>
  <c r="L5"/>
  <c r="L4"/>
  <c r="L3"/>
  <c r="C17" i="30" l="1"/>
  <c r="G17" s="1"/>
  <c r="Y13" i="45"/>
  <c r="Y19"/>
  <c r="Y39"/>
  <c r="Y34"/>
  <c r="Y33"/>
  <c r="Y41"/>
  <c r="Y40"/>
  <c r="Y38"/>
  <c r="Y37"/>
  <c r="Y36"/>
  <c r="Y35"/>
  <c r="Y32"/>
  <c r="Y31"/>
  <c r="Y30"/>
  <c r="Y29"/>
  <c r="Y28"/>
  <c r="Y27"/>
  <c r="Y26"/>
  <c r="Y25"/>
  <c r="Y24"/>
  <c r="Y23"/>
  <c r="Y22"/>
  <c r="Y21"/>
  <c r="Y20"/>
  <c r="Y18"/>
  <c r="Y17"/>
  <c r="Y16"/>
  <c r="Y15"/>
  <c r="Y14"/>
  <c r="Y12"/>
  <c r="Y11"/>
  <c r="Y10"/>
  <c r="Y8"/>
  <c r="Y7"/>
  <c r="Y6"/>
  <c r="Y5"/>
  <c r="Y4"/>
  <c r="Y3"/>
  <c r="Z39"/>
  <c r="Z34"/>
  <c r="Z33"/>
  <c r="Z41"/>
  <c r="Z40"/>
  <c r="Z38"/>
  <c r="Z37"/>
  <c r="Z36"/>
  <c r="Z35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8"/>
  <c r="Z7"/>
  <c r="Z6"/>
  <c r="Z5"/>
  <c r="Z4"/>
  <c r="Z3"/>
  <c r="W39"/>
  <c r="W34"/>
  <c r="W33"/>
  <c r="W41"/>
  <c r="W40"/>
  <c r="W38"/>
  <c r="W37"/>
  <c r="W36"/>
  <c r="W35"/>
  <c r="W32"/>
  <c r="W31"/>
  <c r="W30"/>
  <c r="W29"/>
  <c r="W28"/>
  <c r="W27"/>
  <c r="W26"/>
  <c r="W25"/>
  <c r="W24"/>
  <c r="W23"/>
  <c r="W22"/>
  <c r="W21"/>
  <c r="W20"/>
  <c r="W19"/>
  <c r="W18"/>
  <c r="W17"/>
  <c r="W16"/>
  <c r="W15"/>
  <c r="W14"/>
  <c r="W13"/>
  <c r="W12"/>
  <c r="W11"/>
  <c r="W10"/>
  <c r="W8"/>
  <c r="W7"/>
  <c r="W6"/>
  <c r="W5"/>
  <c r="W4"/>
  <c r="W3"/>
  <c r="V39"/>
  <c r="V34"/>
  <c r="V33"/>
  <c r="V41"/>
  <c r="V40"/>
  <c r="V38"/>
  <c r="V37"/>
  <c r="V36"/>
  <c r="V35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V10"/>
  <c r="V8"/>
  <c r="V7"/>
  <c r="V6"/>
  <c r="V5"/>
  <c r="V4"/>
  <c r="V3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8"/>
  <c r="P7"/>
  <c r="P6"/>
  <c r="P5"/>
  <c r="P4"/>
  <c r="P3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8"/>
  <c r="E7"/>
  <c r="E6"/>
  <c r="E5"/>
  <c r="E4"/>
  <c r="E3"/>
  <c r="Y43" l="1"/>
  <c r="V43"/>
  <c r="P43"/>
  <c r="U41" l="1"/>
  <c r="U39"/>
  <c r="U35"/>
  <c r="U33"/>
  <c r="U32"/>
  <c r="U31"/>
  <c r="U30"/>
  <c r="U29"/>
  <c r="U27"/>
  <c r="U26"/>
  <c r="U25"/>
  <c r="U24"/>
  <c r="U23"/>
  <c r="U22"/>
  <c r="U21"/>
  <c r="U20"/>
  <c r="U19"/>
  <c r="U17"/>
  <c r="U16"/>
  <c r="U14"/>
  <c r="U13"/>
  <c r="U12"/>
  <c r="U11"/>
  <c r="U10"/>
  <c r="U8"/>
  <c r="U7"/>
  <c r="U6"/>
  <c r="U5"/>
  <c r="U4"/>
  <c r="R4"/>
  <c r="Q4"/>
  <c r="O4"/>
  <c r="N4"/>
  <c r="M4"/>
  <c r="K4"/>
  <c r="J4"/>
  <c r="I4"/>
  <c r="S4" s="1"/>
  <c r="G4"/>
  <c r="F4"/>
  <c r="D4"/>
  <c r="C4"/>
  <c r="B4"/>
  <c r="U38"/>
  <c r="R38"/>
  <c r="Q38"/>
  <c r="O38"/>
  <c r="N38"/>
  <c r="M38"/>
  <c r="K38"/>
  <c r="T38" s="1"/>
  <c r="J38"/>
  <c r="I38"/>
  <c r="S38" s="1"/>
  <c r="G38"/>
  <c r="F38"/>
  <c r="D38"/>
  <c r="X38" s="1"/>
  <c r="C38"/>
  <c r="B38"/>
  <c r="R16"/>
  <c r="Q16"/>
  <c r="O16"/>
  <c r="N16"/>
  <c r="M16"/>
  <c r="K16"/>
  <c r="J16"/>
  <c r="I16"/>
  <c r="G16"/>
  <c r="F16"/>
  <c r="D16"/>
  <c r="C16"/>
  <c r="B16"/>
  <c r="B3"/>
  <c r="C3"/>
  <c r="D3"/>
  <c r="F3"/>
  <c r="G3"/>
  <c r="I3"/>
  <c r="J3"/>
  <c r="K3"/>
  <c r="T3" s="1"/>
  <c r="M3"/>
  <c r="N3"/>
  <c r="O3"/>
  <c r="Q3"/>
  <c r="R3"/>
  <c r="U3"/>
  <c r="U28"/>
  <c r="R28"/>
  <c r="Q28"/>
  <c r="O28"/>
  <c r="N28"/>
  <c r="M28"/>
  <c r="K28"/>
  <c r="T28" s="1"/>
  <c r="J28"/>
  <c r="I28"/>
  <c r="G28"/>
  <c r="F28"/>
  <c r="D28"/>
  <c r="X28" s="1"/>
  <c r="C28"/>
  <c r="B28"/>
  <c r="R30"/>
  <c r="Q30"/>
  <c r="O30"/>
  <c r="N30"/>
  <c r="M30"/>
  <c r="K30"/>
  <c r="J30"/>
  <c r="I30"/>
  <c r="S30" s="1"/>
  <c r="G30"/>
  <c r="F30"/>
  <c r="D30"/>
  <c r="C30"/>
  <c r="B30"/>
  <c r="T16" l="1"/>
  <c r="T30"/>
  <c r="S3"/>
  <c r="X16"/>
  <c r="T4"/>
  <c r="S28"/>
  <c r="X3"/>
  <c r="S16"/>
  <c r="X4"/>
  <c r="AA30"/>
  <c r="X30"/>
  <c r="AA28"/>
  <c r="AA38"/>
  <c r="AA4"/>
  <c r="AA16"/>
  <c r="AA3"/>
  <c r="AB4"/>
  <c r="R41"/>
  <c r="Q41"/>
  <c r="O41"/>
  <c r="N41"/>
  <c r="M41"/>
  <c r="K41"/>
  <c r="T41" s="1"/>
  <c r="J41"/>
  <c r="I41"/>
  <c r="G41"/>
  <c r="F41"/>
  <c r="D41"/>
  <c r="X41" s="1"/>
  <c r="C41"/>
  <c r="B41"/>
  <c r="U40"/>
  <c r="R40"/>
  <c r="Q40"/>
  <c r="O40"/>
  <c r="N40"/>
  <c r="M40"/>
  <c r="K40"/>
  <c r="J40"/>
  <c r="I40"/>
  <c r="S40" s="1"/>
  <c r="G40"/>
  <c r="F40"/>
  <c r="D40"/>
  <c r="C40"/>
  <c r="B40"/>
  <c r="R39"/>
  <c r="Q39"/>
  <c r="O39"/>
  <c r="N39"/>
  <c r="M39"/>
  <c r="K39"/>
  <c r="J39"/>
  <c r="I39"/>
  <c r="S39" s="1"/>
  <c r="G39"/>
  <c r="F39"/>
  <c r="D39"/>
  <c r="X39" s="1"/>
  <c r="C39"/>
  <c r="B39"/>
  <c r="AB38"/>
  <c r="U37"/>
  <c r="R37"/>
  <c r="Q37"/>
  <c r="O37"/>
  <c r="N37"/>
  <c r="M37"/>
  <c r="K37"/>
  <c r="J37"/>
  <c r="I37"/>
  <c r="S37" s="1"/>
  <c r="G37"/>
  <c r="F37"/>
  <c r="D37"/>
  <c r="C37"/>
  <c r="B37"/>
  <c r="U36"/>
  <c r="R36"/>
  <c r="Q36"/>
  <c r="O36"/>
  <c r="N36"/>
  <c r="M36"/>
  <c r="K36"/>
  <c r="T36" s="1"/>
  <c r="J36"/>
  <c r="I36"/>
  <c r="S36" s="1"/>
  <c r="G36"/>
  <c r="F36"/>
  <c r="D36"/>
  <c r="X36" s="1"/>
  <c r="C36"/>
  <c r="B36"/>
  <c r="R35"/>
  <c r="Q35"/>
  <c r="O35"/>
  <c r="N35"/>
  <c r="M35"/>
  <c r="K35"/>
  <c r="J35"/>
  <c r="I35"/>
  <c r="G35"/>
  <c r="F35"/>
  <c r="D35"/>
  <c r="X35" s="1"/>
  <c r="C35"/>
  <c r="B35"/>
  <c r="U34"/>
  <c r="R34"/>
  <c r="Q34"/>
  <c r="O34"/>
  <c r="N34"/>
  <c r="M34"/>
  <c r="K34"/>
  <c r="J34"/>
  <c r="I34"/>
  <c r="S34" s="1"/>
  <c r="G34"/>
  <c r="F34"/>
  <c r="D34"/>
  <c r="X34" s="1"/>
  <c r="C34"/>
  <c r="B34"/>
  <c r="R33"/>
  <c r="Q33"/>
  <c r="O33"/>
  <c r="N33"/>
  <c r="M33"/>
  <c r="K33"/>
  <c r="T33" s="1"/>
  <c r="J33"/>
  <c r="I33"/>
  <c r="G33"/>
  <c r="F33"/>
  <c r="D33"/>
  <c r="C33"/>
  <c r="B33"/>
  <c r="R32"/>
  <c r="Q32"/>
  <c r="O32"/>
  <c r="N32"/>
  <c r="M32"/>
  <c r="K32"/>
  <c r="T32" s="1"/>
  <c r="J32"/>
  <c r="I32"/>
  <c r="G32"/>
  <c r="F32"/>
  <c r="D32"/>
  <c r="X32" s="1"/>
  <c r="C32"/>
  <c r="B32"/>
  <c r="R31"/>
  <c r="Q31"/>
  <c r="O31"/>
  <c r="N31"/>
  <c r="M31"/>
  <c r="K31"/>
  <c r="J31"/>
  <c r="I31"/>
  <c r="S31" s="1"/>
  <c r="G31"/>
  <c r="F31"/>
  <c r="D31"/>
  <c r="X31" s="1"/>
  <c r="C31"/>
  <c r="B31"/>
  <c r="R29"/>
  <c r="Q29"/>
  <c r="O29"/>
  <c r="N29"/>
  <c r="M29"/>
  <c r="K29"/>
  <c r="J29"/>
  <c r="I29"/>
  <c r="G29"/>
  <c r="F29"/>
  <c r="D29"/>
  <c r="X29" s="1"/>
  <c r="C29"/>
  <c r="B29"/>
  <c r="R27"/>
  <c r="Q27"/>
  <c r="O27"/>
  <c r="N27"/>
  <c r="M27"/>
  <c r="K27"/>
  <c r="J27"/>
  <c r="I27"/>
  <c r="G27"/>
  <c r="F27"/>
  <c r="D27"/>
  <c r="X27" s="1"/>
  <c r="C27"/>
  <c r="B27"/>
  <c r="R26"/>
  <c r="Q26"/>
  <c r="O26"/>
  <c r="N26"/>
  <c r="M26"/>
  <c r="K26"/>
  <c r="J26"/>
  <c r="I26"/>
  <c r="G26"/>
  <c r="F26"/>
  <c r="D26"/>
  <c r="X26" s="1"/>
  <c r="C26"/>
  <c r="B26"/>
  <c r="R25"/>
  <c r="Q25"/>
  <c r="O25"/>
  <c r="N25"/>
  <c r="M25"/>
  <c r="K25"/>
  <c r="J25"/>
  <c r="I25"/>
  <c r="S25" s="1"/>
  <c r="G25"/>
  <c r="F25"/>
  <c r="D25"/>
  <c r="X25" s="1"/>
  <c r="C25"/>
  <c r="B25"/>
  <c r="R24"/>
  <c r="Q24"/>
  <c r="O24"/>
  <c r="N24"/>
  <c r="M24"/>
  <c r="K24"/>
  <c r="J24"/>
  <c r="I24"/>
  <c r="S24" s="1"/>
  <c r="G24"/>
  <c r="F24"/>
  <c r="D24"/>
  <c r="X24" s="1"/>
  <c r="C24"/>
  <c r="B24"/>
  <c r="R23"/>
  <c r="Q23"/>
  <c r="O23"/>
  <c r="N23"/>
  <c r="M23"/>
  <c r="K23"/>
  <c r="T23" s="1"/>
  <c r="J23"/>
  <c r="I23"/>
  <c r="S23" s="1"/>
  <c r="G23"/>
  <c r="F23"/>
  <c r="D23"/>
  <c r="X23" s="1"/>
  <c r="C23"/>
  <c r="B23"/>
  <c r="R22"/>
  <c r="Q22"/>
  <c r="O22"/>
  <c r="N22"/>
  <c r="M22"/>
  <c r="K22"/>
  <c r="J22"/>
  <c r="I22"/>
  <c r="G22"/>
  <c r="F22"/>
  <c r="D22"/>
  <c r="X22" s="1"/>
  <c r="C22"/>
  <c r="B22"/>
  <c r="R21"/>
  <c r="Q21"/>
  <c r="O21"/>
  <c r="N21"/>
  <c r="M21"/>
  <c r="K21"/>
  <c r="J21"/>
  <c r="I21"/>
  <c r="S21" s="1"/>
  <c r="G21"/>
  <c r="F21"/>
  <c r="D21"/>
  <c r="X21" s="1"/>
  <c r="C21"/>
  <c r="B21"/>
  <c r="R20"/>
  <c r="Q20"/>
  <c r="O20"/>
  <c r="N20"/>
  <c r="M20"/>
  <c r="K20"/>
  <c r="J20"/>
  <c r="I20"/>
  <c r="G20"/>
  <c r="F20"/>
  <c r="D20"/>
  <c r="X20" s="1"/>
  <c r="C20"/>
  <c r="B20"/>
  <c r="R19"/>
  <c r="Q19"/>
  <c r="O19"/>
  <c r="N19"/>
  <c r="M19"/>
  <c r="K19"/>
  <c r="T19" s="1"/>
  <c r="J19"/>
  <c r="I19"/>
  <c r="S19" s="1"/>
  <c r="G19"/>
  <c r="F19"/>
  <c r="D19"/>
  <c r="X19" s="1"/>
  <c r="C19"/>
  <c r="B19"/>
  <c r="U18"/>
  <c r="R18"/>
  <c r="Q18"/>
  <c r="O18"/>
  <c r="N18"/>
  <c r="M18"/>
  <c r="K18"/>
  <c r="J18"/>
  <c r="I18"/>
  <c r="S18" s="1"/>
  <c r="G18"/>
  <c r="F18"/>
  <c r="D18"/>
  <c r="C18"/>
  <c r="B18"/>
  <c r="R17"/>
  <c r="Q17"/>
  <c r="O17"/>
  <c r="N17"/>
  <c r="M17"/>
  <c r="K17"/>
  <c r="J17"/>
  <c r="I17"/>
  <c r="S17" s="1"/>
  <c r="G17"/>
  <c r="F17"/>
  <c r="D17"/>
  <c r="X17" s="1"/>
  <c r="C17"/>
  <c r="B17"/>
  <c r="AB16"/>
  <c r="U15"/>
  <c r="R15"/>
  <c r="Q15"/>
  <c r="O15"/>
  <c r="N15"/>
  <c r="M15"/>
  <c r="K15"/>
  <c r="J15"/>
  <c r="I15"/>
  <c r="S15" s="1"/>
  <c r="G15"/>
  <c r="F15"/>
  <c r="D15"/>
  <c r="C15"/>
  <c r="B15"/>
  <c r="R14"/>
  <c r="Q14"/>
  <c r="O14"/>
  <c r="N14"/>
  <c r="M14"/>
  <c r="K14"/>
  <c r="J14"/>
  <c r="I14"/>
  <c r="S14" s="1"/>
  <c r="G14"/>
  <c r="F14"/>
  <c r="D14"/>
  <c r="X14" s="1"/>
  <c r="C14"/>
  <c r="B14"/>
  <c r="R13"/>
  <c r="Q13"/>
  <c r="O13"/>
  <c r="N13"/>
  <c r="M13"/>
  <c r="K13"/>
  <c r="T13" s="1"/>
  <c r="J13"/>
  <c r="I13"/>
  <c r="S13" s="1"/>
  <c r="G13"/>
  <c r="F13"/>
  <c r="D13"/>
  <c r="X13" s="1"/>
  <c r="C13"/>
  <c r="B13"/>
  <c r="R12"/>
  <c r="Q12"/>
  <c r="O12"/>
  <c r="N12"/>
  <c r="M12"/>
  <c r="K12"/>
  <c r="T12" s="1"/>
  <c r="J12"/>
  <c r="I12"/>
  <c r="G12"/>
  <c r="F12"/>
  <c r="D12"/>
  <c r="X12" s="1"/>
  <c r="C12"/>
  <c r="B12"/>
  <c r="R11"/>
  <c r="Q11"/>
  <c r="O11"/>
  <c r="N11"/>
  <c r="M11"/>
  <c r="K11"/>
  <c r="J11"/>
  <c r="I11"/>
  <c r="S11" s="1"/>
  <c r="G11"/>
  <c r="F11"/>
  <c r="D11"/>
  <c r="X11" s="1"/>
  <c r="C11"/>
  <c r="B11"/>
  <c r="R10"/>
  <c r="Q10"/>
  <c r="O10"/>
  <c r="N10"/>
  <c r="M10"/>
  <c r="K10"/>
  <c r="J10"/>
  <c r="I10"/>
  <c r="S10" s="1"/>
  <c r="G10"/>
  <c r="F10"/>
  <c r="D10"/>
  <c r="X10" s="1"/>
  <c r="C10"/>
  <c r="B10"/>
  <c r="R8"/>
  <c r="Q8"/>
  <c r="O8"/>
  <c r="N8"/>
  <c r="M8"/>
  <c r="K8"/>
  <c r="T8" s="1"/>
  <c r="J8"/>
  <c r="I8"/>
  <c r="G8"/>
  <c r="F8"/>
  <c r="D8"/>
  <c r="X8" s="1"/>
  <c r="C8"/>
  <c r="B8"/>
  <c r="R7"/>
  <c r="Q7"/>
  <c r="O7"/>
  <c r="N7"/>
  <c r="M7"/>
  <c r="K7"/>
  <c r="J7"/>
  <c r="I7"/>
  <c r="G7"/>
  <c r="F7"/>
  <c r="D7"/>
  <c r="X7" s="1"/>
  <c r="C7"/>
  <c r="B7"/>
  <c r="R6"/>
  <c r="Q6"/>
  <c r="O6"/>
  <c r="N6"/>
  <c r="M6"/>
  <c r="K6"/>
  <c r="J6"/>
  <c r="I6"/>
  <c r="S6" s="1"/>
  <c r="G6"/>
  <c r="F6"/>
  <c r="D6"/>
  <c r="X6" s="1"/>
  <c r="C6"/>
  <c r="B6"/>
  <c r="R5"/>
  <c r="Q5"/>
  <c r="O5"/>
  <c r="N5"/>
  <c r="M5"/>
  <c r="K5"/>
  <c r="T5" s="1"/>
  <c r="J5"/>
  <c r="I5"/>
  <c r="S5" s="1"/>
  <c r="G5"/>
  <c r="F5"/>
  <c r="D5"/>
  <c r="X5" s="1"/>
  <c r="C5"/>
  <c r="B5"/>
  <c r="AB30"/>
  <c r="AB28"/>
  <c r="T27" l="1"/>
  <c r="S41"/>
  <c r="T35"/>
  <c r="S33"/>
  <c r="S29"/>
  <c r="S27"/>
  <c r="T26"/>
  <c r="T22"/>
  <c r="S20"/>
  <c r="T14"/>
  <c r="S7"/>
  <c r="T11"/>
  <c r="T15"/>
  <c r="T6"/>
  <c r="S8"/>
  <c r="T10"/>
  <c r="S12"/>
  <c r="X15"/>
  <c r="T17"/>
  <c r="T20"/>
  <c r="S22"/>
  <c r="T24"/>
  <c r="S26"/>
  <c r="T29"/>
  <c r="S32"/>
  <c r="T34"/>
  <c r="S35"/>
  <c r="X37"/>
  <c r="T39"/>
  <c r="X40"/>
  <c r="T7"/>
  <c r="T18"/>
  <c r="T21"/>
  <c r="T25"/>
  <c r="T31"/>
  <c r="T37"/>
  <c r="T40"/>
  <c r="AA33"/>
  <c r="X33"/>
  <c r="AA18"/>
  <c r="X18"/>
  <c r="AA17"/>
  <c r="AA24"/>
  <c r="AA35"/>
  <c r="AA6"/>
  <c r="AA29"/>
  <c r="AA34"/>
  <c r="AA5"/>
  <c r="AA7"/>
  <c r="AA11"/>
  <c r="AA13"/>
  <c r="AA15"/>
  <c r="AA20"/>
  <c r="AA22"/>
  <c r="AA26"/>
  <c r="AA31"/>
  <c r="AA40"/>
  <c r="AA27"/>
  <c r="AA41"/>
  <c r="AA10"/>
  <c r="AA14"/>
  <c r="AA21"/>
  <c r="AA25"/>
  <c r="AA36"/>
  <c r="AA12"/>
  <c r="AA23"/>
  <c r="AA37"/>
  <c r="AA8"/>
  <c r="AA19"/>
  <c r="AA32"/>
  <c r="AA39"/>
  <c r="AB31"/>
  <c r="AB39"/>
  <c r="AB41"/>
  <c r="AB37"/>
  <c r="AB20"/>
  <c r="AB22"/>
  <c r="AB32"/>
  <c r="AB15"/>
  <c r="AB17"/>
  <c r="AB19"/>
  <c r="AB36"/>
  <c r="AB24"/>
  <c r="AB26"/>
  <c r="AB29"/>
  <c r="AB40"/>
  <c r="AB14"/>
  <c r="AB25"/>
  <c r="AB27"/>
  <c r="AB34"/>
  <c r="AB33"/>
  <c r="AB23"/>
  <c r="AB35"/>
  <c r="AB21"/>
  <c r="W43"/>
  <c r="C43"/>
  <c r="L43"/>
  <c r="Q43"/>
  <c r="AB5"/>
  <c r="AB6"/>
  <c r="Z43"/>
  <c r="AB12"/>
  <c r="AB13"/>
  <c r="I43"/>
  <c r="AB18"/>
  <c r="AB11"/>
  <c r="AB10"/>
  <c r="AB8"/>
  <c r="AB7"/>
  <c r="R43"/>
  <c r="F43"/>
  <c r="N43"/>
  <c r="M43"/>
  <c r="J43"/>
  <c r="O43"/>
  <c r="K43"/>
  <c r="U43"/>
  <c r="AB3"/>
  <c r="E43"/>
  <c r="B43"/>
  <c r="D43"/>
  <c r="AB43" l="1"/>
  <c r="X43"/>
  <c r="AA43"/>
  <c r="S43" l="1"/>
  <c r="T43"/>
</calcChain>
</file>

<file path=xl/comments1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family val="2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family val="2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17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family val="2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18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19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family val="2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21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22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23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family val="2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24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25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26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27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family val="2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28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29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family val="2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family val="2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30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31.xml><?xml version="1.0" encoding="utf-8"?>
<comments xmlns="http://schemas.openxmlformats.org/spreadsheetml/2006/main">
  <authors>
    <author>lnieland</author>
    <author>libby.nieland</author>
  </authors>
  <commentList>
    <comment ref="B9" authorId="0">
      <text>
        <r>
          <rPr>
            <b/>
            <sz val="8"/>
            <color indexed="81"/>
            <rFont val="Tahoma"/>
            <family val="2"/>
          </rPr>
          <t>Same number as entered into the Election Reporting System</t>
        </r>
      </text>
    </commen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ALL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32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33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34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35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36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37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family val="2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38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family val="2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39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family val="2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charset val="1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family val="2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lnieland</author>
    <author>libby.nieland</author>
  </authors>
  <commentList>
    <comment ref="G9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Obtain number from voter registration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Total tabulated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Obtain number from voter registration system
</t>
        </r>
      </text>
    </comment>
    <comment ref="G11" authorId="0">
      <text>
        <r>
          <rPr>
            <b/>
            <sz val="8"/>
            <color indexed="81"/>
            <rFont val="Tahoma"/>
            <family val="2"/>
          </rPr>
          <t xml:space="preserve">Include all ballots accounted for as 'received' that were not tabulated.  </t>
        </r>
      </text>
    </comment>
    <comment ref="B12" authorId="0">
      <text>
        <r>
          <rPr>
            <b/>
            <sz val="8"/>
            <color indexed="81"/>
            <rFont val="Tahoma"/>
            <family val="2"/>
          </rPr>
          <t>Obtain number from election management system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2" authorId="0">
      <text>
        <r>
          <rPr>
            <sz val="10"/>
            <color indexed="81"/>
            <rFont val="Tahoma"/>
            <family val="2"/>
          </rPr>
          <t xml:space="preserve">Ballots returned less ballots counted and ballots rejected/ or forwarded should be zero.  Any other result requires additional information.
</t>
        </r>
      </text>
    </comment>
    <comment ref="A13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4" authorId="1">
      <text>
        <r>
          <rPr>
            <b/>
            <sz val="9"/>
            <color indexed="81"/>
            <rFont val="Tahoma"/>
            <family val="2"/>
          </rPr>
          <t>After clicking Yes, you must click out of the cell in order to advance by Tab  the Enter key.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6" authorId="0">
      <text>
        <r>
          <rPr>
            <sz val="10"/>
            <color indexed="81"/>
            <rFont val="Tahoma"/>
            <family val="2"/>
          </rPr>
          <t>You must account for all  voters ballots by category.   Totals should equal the number reported in the Overall ballot reconciliation,
This information is obtained from your voter registration /or manual tracking.</t>
        </r>
      </text>
    </comment>
    <comment ref="E16" authorId="1">
      <text>
        <r>
          <rPr>
            <b/>
            <sz val="9"/>
            <color indexed="81"/>
            <rFont val="Tahoma"/>
            <family val="2"/>
          </rPr>
          <t xml:space="preserve">This should be the same number of ballots as reported in the overall reconciliation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Column Total for all issued ballots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7" authorId="0">
      <text>
        <r>
          <rPr>
            <b/>
            <sz val="8"/>
            <color indexed="81"/>
            <rFont val="Tahoma"/>
            <family val="2"/>
          </rPr>
          <t>Column Total of all received ballots, including all provisionals.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7" authorId="1">
      <text>
        <r>
          <rPr>
            <b/>
            <sz val="9"/>
            <color indexed="81"/>
            <rFont val="Tahoma"/>
            <family val="2"/>
          </rPr>
          <t xml:space="preserve">Column Total for Provisional ballots forwarded to other counties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7" authorId="0">
      <text>
        <r>
          <rPr>
            <b/>
            <sz val="8"/>
            <color indexed="81"/>
            <rFont val="Tahoma"/>
            <family val="2"/>
          </rPr>
          <t>Column Total of all accepted ballots.  This total should equal the overall counted number reported in cell G17</t>
        </r>
      </text>
    </comment>
    <comment ref="F17" authorId="0">
      <text>
        <r>
          <rPr>
            <b/>
            <sz val="8"/>
            <color indexed="81"/>
            <rFont val="Tahoma"/>
            <family val="2"/>
          </rPr>
          <t>Column Total of all rejected ballots.  This number should be that already reported in cell G18.</t>
        </r>
      </text>
    </comment>
    <comment ref="G17" authorId="0">
      <text>
        <r>
          <rPr>
            <b/>
            <sz val="11"/>
            <color indexed="81"/>
            <rFont val="Tahoma"/>
            <family val="2"/>
          </rPr>
          <t>Total discrepancy for all categories</t>
        </r>
        <r>
          <rPr>
            <sz val="11"/>
            <color indexed="81"/>
            <rFont val="Tahoma"/>
            <family val="2"/>
          </rPr>
          <t xml:space="preserve">
should be the same as calculated in cell G12. (Overall Ballot Reconcilation)</t>
        </r>
      </text>
    </comment>
    <comment ref="G18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19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</text>
    </comment>
    <comment ref="G20" authorId="0">
      <text>
        <r>
          <rPr>
            <b/>
            <sz val="10"/>
            <color indexed="81"/>
            <rFont val="Tahoma"/>
            <family val="2"/>
          </rPr>
          <t>formula: received less forwarded, accepted, forwarded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1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G22" authorId="0">
      <text>
        <r>
          <rPr>
            <b/>
            <sz val="10"/>
            <color indexed="81"/>
            <rFont val="Tahoma"/>
            <family val="2"/>
          </rPr>
          <t>formula: received less accepted and rejected.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<sst xmlns="http://schemas.openxmlformats.org/spreadsheetml/2006/main" count="2147" uniqueCount="253">
  <si>
    <t>Active Voters</t>
  </si>
  <si>
    <t>Inactive Voter</t>
  </si>
  <si>
    <t>Ballots Counted</t>
  </si>
  <si>
    <t>Ballots Rejected</t>
  </si>
  <si>
    <t>Discrepancy</t>
  </si>
  <si>
    <t>Probable discrepancy reason</t>
  </si>
  <si>
    <t>UOCAVA Ballots Issued</t>
  </si>
  <si>
    <t>UOCAVA Ballots Counted</t>
  </si>
  <si>
    <t>UOCAVA Ballots Rejected</t>
  </si>
  <si>
    <t>Federal Write-in Ballots Counted</t>
  </si>
  <si>
    <t>Provisional Ballots Counted</t>
  </si>
  <si>
    <t>Provisional Ballots Rejected</t>
  </si>
  <si>
    <t>UOCAVA + Federal Write-in Counted</t>
  </si>
  <si>
    <t>Ballots Cast on AVUs</t>
  </si>
  <si>
    <t>Regular Absentee Counted</t>
  </si>
  <si>
    <t>Adams County</t>
  </si>
  <si>
    <t>Asotin County</t>
  </si>
  <si>
    <t>Benton County</t>
  </si>
  <si>
    <t>Chelan County</t>
  </si>
  <si>
    <t>Clallam County</t>
  </si>
  <si>
    <t>Clark County</t>
  </si>
  <si>
    <t>Columbia County</t>
  </si>
  <si>
    <t>Cowlitz County</t>
  </si>
  <si>
    <t>Douglas County</t>
  </si>
  <si>
    <t>Ferry County</t>
  </si>
  <si>
    <t>Franklin County</t>
  </si>
  <si>
    <t>Garfield County</t>
  </si>
  <si>
    <t>Grant County</t>
  </si>
  <si>
    <t>Island County*</t>
  </si>
  <si>
    <t>Jefferson County</t>
  </si>
  <si>
    <t>King County</t>
  </si>
  <si>
    <t>Kitsap County</t>
  </si>
  <si>
    <t>Kittitas County</t>
  </si>
  <si>
    <t>Klickitat County</t>
  </si>
  <si>
    <t>Lewis County</t>
  </si>
  <si>
    <t>Lincoln County</t>
  </si>
  <si>
    <t>Mason County</t>
  </si>
  <si>
    <t>Okanogan County</t>
  </si>
  <si>
    <t>Pacific County</t>
  </si>
  <si>
    <t>Pierce County</t>
  </si>
  <si>
    <t>Skagit County</t>
  </si>
  <si>
    <t>Skamania County</t>
  </si>
  <si>
    <t>Snohomish County</t>
  </si>
  <si>
    <t>Spokane County</t>
  </si>
  <si>
    <t>Stevens County</t>
  </si>
  <si>
    <t>Thurston County</t>
  </si>
  <si>
    <t>Wahkiakum County</t>
  </si>
  <si>
    <t>Walla Walla County</t>
  </si>
  <si>
    <t>Whatcom County</t>
  </si>
  <si>
    <t>Whitman County</t>
  </si>
  <si>
    <t>Yakima County</t>
  </si>
  <si>
    <t>Totals</t>
  </si>
  <si>
    <t>Grey indicates counties that did not reconcile to zero</t>
  </si>
  <si>
    <t>Ballots Received</t>
  </si>
  <si>
    <t>UOCAVA Ballots Received</t>
  </si>
  <si>
    <t>Federal Write-In Ballots Received</t>
  </si>
  <si>
    <t>Provisional Ballots Received</t>
  </si>
  <si>
    <t>UOCAVA + Federal Write-in Received</t>
  </si>
  <si>
    <t xml:space="preserve"> Received by Email or Fax</t>
  </si>
  <si>
    <t>Regular Absentee Received</t>
  </si>
  <si>
    <t>GraysHarbor County</t>
  </si>
  <si>
    <t>PendOreille County</t>
  </si>
  <si>
    <t>SanJuan County</t>
  </si>
  <si>
    <t>Provisional Ballots Forwarded</t>
  </si>
  <si>
    <t xml:space="preserve"> Received by dropbox</t>
  </si>
  <si>
    <t>Generated by MyBallot or online</t>
  </si>
  <si>
    <t>PDF</t>
  </si>
  <si>
    <t>Received by mail</t>
  </si>
  <si>
    <t xml:space="preserve">Use this form to report ALL ballots issued, received, rejected, and counted by overall count and by category. </t>
  </si>
  <si>
    <r>
      <t xml:space="preserve">Navigation : Use </t>
    </r>
    <r>
      <rPr>
        <b/>
        <i/>
        <sz val="12"/>
        <rFont val="Calibri"/>
        <family val="2"/>
      </rPr>
      <t>Enter</t>
    </r>
    <r>
      <rPr>
        <b/>
        <sz val="12"/>
        <rFont val="Calibri"/>
        <family val="2"/>
      </rPr>
      <t xml:space="preserve"> to advance downward, or </t>
    </r>
    <r>
      <rPr>
        <b/>
        <i/>
        <sz val="12"/>
        <rFont val="Calibri"/>
        <family val="2"/>
      </rPr>
      <t>Tab</t>
    </r>
    <r>
      <rPr>
        <b/>
        <sz val="12"/>
        <rFont val="Calibri"/>
        <family val="2"/>
      </rPr>
      <t xml:space="preserve"> to advance left to right</t>
    </r>
  </si>
  <si>
    <t>Instructions are available below the form.</t>
  </si>
  <si>
    <t>Reconciliation Form</t>
  </si>
  <si>
    <t>County Name:</t>
  </si>
  <si>
    <t>Report prepared by:</t>
  </si>
  <si>
    <t>Heidi Hunt, Adams County Auditor</t>
  </si>
  <si>
    <t>Election Date:</t>
  </si>
  <si>
    <t>Contact number:</t>
  </si>
  <si>
    <t>509-659-3250</t>
  </si>
  <si>
    <t>Registered Voters</t>
  </si>
  <si>
    <t>Overall Ballot</t>
  </si>
  <si>
    <t>Received</t>
  </si>
  <si>
    <r>
      <t xml:space="preserve">Active </t>
    </r>
    <r>
      <rPr>
        <sz val="14"/>
        <color indexed="8"/>
        <rFont val="Arial"/>
        <family val="2"/>
      </rPr>
      <t>registered voters</t>
    </r>
  </si>
  <si>
    <t>Reconciliation</t>
  </si>
  <si>
    <t>Counted</t>
  </si>
  <si>
    <r>
      <t xml:space="preserve">Inactive </t>
    </r>
    <r>
      <rPr>
        <sz val="14"/>
        <color indexed="8"/>
        <rFont val="Arial"/>
        <family val="2"/>
      </rPr>
      <t>registered voters</t>
    </r>
  </si>
  <si>
    <t>Report total ballots for the entire election</t>
  </si>
  <si>
    <t xml:space="preserve">Not Counted </t>
  </si>
  <si>
    <r>
      <rPr>
        <b/>
        <sz val="14"/>
        <color indexed="8"/>
        <rFont val="Arial"/>
        <family val="2"/>
      </rPr>
      <t xml:space="preserve">Credited </t>
    </r>
    <r>
      <rPr>
        <sz val="14"/>
        <color indexed="8"/>
        <rFont val="Arial"/>
        <family val="2"/>
      </rPr>
      <t>voters</t>
    </r>
  </si>
  <si>
    <r>
      <t xml:space="preserve">Is the cell "Discrepancy" showing zero?  </t>
    </r>
    <r>
      <rPr>
        <sz val="12"/>
        <color indexed="8"/>
        <rFont val="Arial"/>
        <family val="2"/>
      </rPr>
      <t xml:space="preserve">
If other than zero, attach an explanation of the process followed to account for the discrepancy.</t>
    </r>
  </si>
  <si>
    <r>
      <t xml:space="preserve">Does the number of "credited voters" equal the number of overall ballots reported as "counted?"
</t>
    </r>
    <r>
      <rPr>
        <sz val="12"/>
        <color indexed="8"/>
        <rFont val="Arial"/>
        <family val="2"/>
      </rPr>
      <t>If not, attach an explanation of the discrepancies and/or the process followed to resolve the discrepancies per WAC 434-262-060, 434-262-070 and 434-262-100.</t>
    </r>
  </si>
  <si>
    <r>
      <t>Category Reconciliation</t>
    </r>
    <r>
      <rPr>
        <sz val="14"/>
        <color indexed="8"/>
        <rFont val="Arial"/>
        <family val="2"/>
      </rPr>
      <t xml:space="preserve"> (detailed accounting of ballots reported above in the Overall Ballot Reconciliation)</t>
    </r>
  </si>
  <si>
    <r>
      <t xml:space="preserve">Issued 
</t>
    </r>
    <r>
      <rPr>
        <sz val="12"/>
        <color indexed="8"/>
        <rFont val="Arial"/>
        <family val="2"/>
      </rPr>
      <t>(number of voters issued ballots</t>
    </r>
    <r>
      <rPr>
        <sz val="14"/>
        <color indexed="8"/>
        <rFont val="Arial"/>
        <family val="2"/>
      </rPr>
      <t>)</t>
    </r>
  </si>
  <si>
    <t xml:space="preserve">Received </t>
  </si>
  <si>
    <t xml:space="preserve">Ballots forwarded to other counties
</t>
  </si>
  <si>
    <r>
      <t xml:space="preserve">Accepted 
</t>
    </r>
    <r>
      <rPr>
        <sz val="14"/>
        <color indexed="8"/>
        <rFont val="Arial"/>
        <family val="2"/>
      </rPr>
      <t>(</t>
    </r>
    <r>
      <rPr>
        <sz val="12"/>
        <color indexed="8"/>
        <rFont val="Arial"/>
        <family val="2"/>
      </rPr>
      <t>equal to "Counted" as reported in Overall Ballot Reconciliation)</t>
    </r>
  </si>
  <si>
    <t xml:space="preserve">Rejected &amp; not counted
</t>
  </si>
  <si>
    <r>
      <t xml:space="preserve">Category Discrepancy
</t>
    </r>
    <r>
      <rPr>
        <sz val="12"/>
        <color indexed="8"/>
        <rFont val="Arial"/>
        <family val="2"/>
      </rPr>
      <t>(all ballots accounted for when zero)</t>
    </r>
  </si>
  <si>
    <t>Totals for all voters</t>
  </si>
  <si>
    <t xml:space="preserve">UOCAVA </t>
  </si>
  <si>
    <t>n/a</t>
  </si>
  <si>
    <t>Federal write-in</t>
  </si>
  <si>
    <t>Provisional (include provisional ballots from other counties)</t>
  </si>
  <si>
    <t>DREs 
(do not report ballots filled in with Automarks)</t>
  </si>
  <si>
    <r>
      <rPr>
        <b/>
        <sz val="12"/>
        <color indexed="8"/>
        <rFont val="Arial"/>
        <family val="2"/>
      </rPr>
      <t>All others not already reported</t>
    </r>
    <r>
      <rPr>
        <sz val="12"/>
        <color indexed="8"/>
        <rFont val="Arial"/>
        <family val="2"/>
      </rPr>
      <t xml:space="preserve"> in the categories above (including regular ballots &amp; ACP)</t>
    </r>
  </si>
  <si>
    <r>
      <t xml:space="preserve">Do totals under "Category Discrepancy"  all calculate to zero? 
</t>
    </r>
    <r>
      <rPr>
        <sz val="12"/>
        <color indexed="8"/>
        <rFont val="Arial"/>
        <family val="2"/>
      </rPr>
      <t>If other than zero, attach an explanation of the category discrepancy.</t>
    </r>
  </si>
  <si>
    <r>
      <t xml:space="preserve">Are the totals for all voters the same as reported in the Overall Ballot Reconciliation?
</t>
    </r>
    <r>
      <rPr>
        <sz val="12"/>
        <color indexed="8"/>
        <rFont val="Arial"/>
        <family val="2"/>
      </rPr>
      <t>If not, attach an explanation of the discrepancy.</t>
    </r>
  </si>
  <si>
    <r>
      <t xml:space="preserve">Additional information requested by the Secretary of State. </t>
    </r>
    <r>
      <rPr>
        <sz val="14"/>
        <color indexed="8"/>
        <rFont val="Arial"/>
        <family val="2"/>
      </rPr>
      <t>Please answer the questions below:</t>
    </r>
  </si>
  <si>
    <t xml:space="preserve">For all returned ballots, how many were by: </t>
  </si>
  <si>
    <t>Of all ballots returned, how many were generated through:</t>
  </si>
  <si>
    <t>Email</t>
  </si>
  <si>
    <t>MyBallot</t>
  </si>
  <si>
    <t>Fax</t>
  </si>
  <si>
    <t>Other online programs</t>
  </si>
  <si>
    <t>Deposited at staffed, unstaffed deposit sites and at voting centers.</t>
  </si>
  <si>
    <t>PDF originating from county</t>
  </si>
  <si>
    <r>
      <rPr>
        <b/>
        <sz val="12"/>
        <color indexed="8"/>
        <rFont val="Arial"/>
        <family val="2"/>
      </rPr>
      <t>AutoMarks:</t>
    </r>
    <r>
      <rPr>
        <sz val="12"/>
        <color indexed="8"/>
        <rFont val="Arial"/>
        <family val="2"/>
      </rPr>
      <t xml:space="preserve"> Please provide an estimate of the number of voters using the AutoMark in the box to the right.</t>
    </r>
  </si>
  <si>
    <t>Darla McKay</t>
  </si>
  <si>
    <t>509-243-2084</t>
  </si>
  <si>
    <t>Yes</t>
  </si>
  <si>
    <t>Stuart Holmes</t>
  </si>
  <si>
    <t>509-786-5618</t>
  </si>
  <si>
    <t>Chelan</t>
  </si>
  <si>
    <t>Nissa Burger</t>
  </si>
  <si>
    <t>509-667-6806</t>
  </si>
  <si>
    <t>Clallam</t>
  </si>
  <si>
    <t>Julie J. Maxion</t>
  </si>
  <si>
    <t>(360) 417-2221</t>
  </si>
  <si>
    <t>Cathie Garber</t>
  </si>
  <si>
    <t>Nov. 5, 2013</t>
  </si>
  <si>
    <t>360-397-2345</t>
  </si>
  <si>
    <t>Jeremy Heffernan</t>
  </si>
  <si>
    <t>November 5, 2013 General Election</t>
  </si>
  <si>
    <t>(360) 577-3005</t>
  </si>
  <si>
    <t>N/A</t>
  </si>
  <si>
    <t>Douglas</t>
  </si>
  <si>
    <t>Ruth Toomey</t>
  </si>
  <si>
    <t>509-888-6403</t>
  </si>
  <si>
    <t>Ferry</t>
  </si>
  <si>
    <t>Liz Stinson</t>
  </si>
  <si>
    <t>509-775-5225 ext 1139</t>
  </si>
  <si>
    <t>Franklin</t>
  </si>
  <si>
    <t>Diana Garza Killian</t>
  </si>
  <si>
    <t>509-545-3538</t>
  </si>
  <si>
    <t>Garfield</t>
  </si>
  <si>
    <t>Donna Deal</t>
  </si>
  <si>
    <t>509 843-1411</t>
  </si>
  <si>
    <t>Sue Ramaker</t>
  </si>
  <si>
    <t>509 754-5422 Ext.423</t>
  </si>
  <si>
    <t>Grays Harbor County</t>
  </si>
  <si>
    <t>Katy Moore</t>
  </si>
  <si>
    <t>360-964-1556</t>
  </si>
  <si>
    <t>ISLAND</t>
  </si>
  <si>
    <t>Michele Reagan</t>
  </si>
  <si>
    <t>360-679-7366</t>
  </si>
  <si>
    <t>Jefferson</t>
  </si>
  <si>
    <t>Karen Cartmel</t>
  </si>
  <si>
    <t>360-385-9117</t>
  </si>
  <si>
    <t>King</t>
  </si>
  <si>
    <t>Rene LeBeau</t>
  </si>
  <si>
    <t>206-477-4228</t>
  </si>
  <si>
    <t xml:space="preserve">* Not Counted </t>
  </si>
  <si>
    <r>
      <t xml:space="preserve">Does the number of "credited voters" equal the number of overall ballots reported as "counted?"
</t>
    </r>
    <r>
      <rPr>
        <sz val="12"/>
        <color indexed="8"/>
        <rFont val="Arial"/>
        <family val="2"/>
      </rPr>
      <t xml:space="preserve">If not, attach an explanation of the discrepancies and/or the process followed to resolve the discrepancies per WAC 434-262-060, 434-262-070 and 434-262-100.
</t>
    </r>
    <r>
      <rPr>
        <i/>
        <sz val="12"/>
        <color indexed="10"/>
        <rFont val="Arial"/>
        <family val="2"/>
      </rPr>
      <t>* I</t>
    </r>
    <r>
      <rPr>
        <b/>
        <i/>
        <sz val="12"/>
        <color indexed="10"/>
        <rFont val="Arial"/>
        <family val="2"/>
      </rPr>
      <t>ncludes Canvass Board rejects (14) and Empty Envelopes (33). Total 47.</t>
    </r>
    <r>
      <rPr>
        <b/>
        <sz val="12"/>
        <color indexed="8"/>
        <rFont val="Arial"/>
        <family val="2"/>
      </rPr>
      <t xml:space="preserve">
</t>
    </r>
  </si>
  <si>
    <t xml:space="preserve">* Rejected &amp; not counted </t>
  </si>
  <si>
    <t>Email
Non-standard mail</t>
  </si>
  <si>
    <t>n\a</t>
  </si>
  <si>
    <t>Kitsap</t>
  </si>
  <si>
    <t>Dolores Gilmore</t>
  </si>
  <si>
    <t>360.337.7130</t>
  </si>
  <si>
    <r>
      <t xml:space="preserve">Active </t>
    </r>
    <r>
      <rPr>
        <sz val="18"/>
        <color indexed="8"/>
        <rFont val="Arial"/>
        <family val="2"/>
      </rPr>
      <t>registered voters</t>
    </r>
  </si>
  <si>
    <r>
      <t xml:space="preserve">Inactive </t>
    </r>
    <r>
      <rPr>
        <sz val="18"/>
        <color indexed="8"/>
        <rFont val="Arial"/>
        <family val="2"/>
      </rPr>
      <t>registered voters</t>
    </r>
  </si>
  <si>
    <r>
      <rPr>
        <b/>
        <sz val="18"/>
        <color indexed="8"/>
        <rFont val="Arial"/>
        <family val="2"/>
      </rPr>
      <t xml:space="preserve">Credited </t>
    </r>
    <r>
      <rPr>
        <sz val="18"/>
        <color indexed="8"/>
        <rFont val="Arial"/>
        <family val="2"/>
      </rPr>
      <t>voters</t>
    </r>
  </si>
  <si>
    <r>
      <rPr>
        <b/>
        <sz val="20"/>
        <color indexed="8"/>
        <rFont val="Arial"/>
        <family val="2"/>
      </rPr>
      <t xml:space="preserve">Is the cell "Discrepancy" showing zero?  </t>
    </r>
    <r>
      <rPr>
        <sz val="14"/>
        <color indexed="8"/>
        <rFont val="Arial"/>
        <family val="2"/>
      </rPr>
      <t xml:space="preserve">
If other than zero, attach an explanation of the process followed to account for the discrepancy.</t>
    </r>
  </si>
  <si>
    <r>
      <rPr>
        <b/>
        <sz val="18"/>
        <color indexed="8"/>
        <rFont val="Arial"/>
        <family val="2"/>
      </rPr>
      <t>Does the number of "credited voters" equal the number of overall ballots reported as "counted?"</t>
    </r>
    <r>
      <rPr>
        <b/>
        <sz val="14"/>
        <color indexed="8"/>
        <rFont val="Arial"/>
        <family val="2"/>
      </rPr>
      <t xml:space="preserve">
</t>
    </r>
    <r>
      <rPr>
        <sz val="13"/>
        <color indexed="8"/>
        <rFont val="Arial"/>
        <family val="2"/>
      </rPr>
      <t>If not, attach an explanation of the discrepancies and/or the process followed to resolve the discrepancies per WAC 434-262-060, 434-262-070 and 434-262-100.</t>
    </r>
  </si>
  <si>
    <r>
      <rPr>
        <b/>
        <sz val="24"/>
        <color indexed="8"/>
        <rFont val="Arial"/>
        <family val="2"/>
      </rPr>
      <t>Category Reconciliation</t>
    </r>
    <r>
      <rPr>
        <sz val="24"/>
        <color indexed="8"/>
        <rFont val="Arial"/>
        <family val="2"/>
      </rPr>
      <t xml:space="preserve"> (detailed accounting of ballots reported above in the Overall Ballot Reconciliation)</t>
    </r>
  </si>
  <si>
    <r>
      <rPr>
        <b/>
        <sz val="16"/>
        <color indexed="8"/>
        <rFont val="Arial"/>
        <family val="2"/>
      </rPr>
      <t xml:space="preserve">Issued 
</t>
    </r>
    <r>
      <rPr>
        <sz val="16"/>
        <color indexed="8"/>
        <rFont val="Arial"/>
        <family val="2"/>
      </rPr>
      <t>(number of voters issued ballots)</t>
    </r>
  </si>
  <si>
    <r>
      <rPr>
        <b/>
        <sz val="16"/>
        <color indexed="8"/>
        <rFont val="Arial"/>
        <family val="2"/>
      </rPr>
      <t>Ballots forwarded to other counties</t>
    </r>
    <r>
      <rPr>
        <b/>
        <sz val="14"/>
        <color indexed="8"/>
        <rFont val="Arial"/>
        <family val="2"/>
      </rPr>
      <t xml:space="preserve">
</t>
    </r>
  </si>
  <si>
    <r>
      <rPr>
        <b/>
        <sz val="16"/>
        <color indexed="8"/>
        <rFont val="Arial"/>
        <family val="2"/>
      </rPr>
      <t xml:space="preserve">Accepted </t>
    </r>
    <r>
      <rPr>
        <b/>
        <sz val="14"/>
        <color indexed="8"/>
        <rFont val="Arial"/>
        <family val="2"/>
      </rPr>
      <t xml:space="preserve">
</t>
    </r>
    <r>
      <rPr>
        <sz val="14"/>
        <color indexed="8"/>
        <rFont val="Arial"/>
        <family val="2"/>
      </rPr>
      <t>(equal to "Counted" as reported in Overall Ballot Reconciliation)</t>
    </r>
  </si>
  <si>
    <r>
      <rPr>
        <b/>
        <sz val="16"/>
        <color indexed="8"/>
        <rFont val="Arial"/>
        <family val="2"/>
      </rPr>
      <t>Rejected &amp; not counted</t>
    </r>
    <r>
      <rPr>
        <b/>
        <sz val="14"/>
        <color indexed="8"/>
        <rFont val="Arial"/>
        <family val="2"/>
      </rPr>
      <t xml:space="preserve">
</t>
    </r>
  </si>
  <si>
    <r>
      <rPr>
        <b/>
        <sz val="16"/>
        <color indexed="8"/>
        <rFont val="Arial"/>
        <family val="2"/>
      </rPr>
      <t>Category Discrepancy</t>
    </r>
    <r>
      <rPr>
        <b/>
        <sz val="14"/>
        <color indexed="8"/>
        <rFont val="Arial"/>
        <family val="2"/>
      </rPr>
      <t xml:space="preserve">
</t>
    </r>
    <r>
      <rPr>
        <sz val="14"/>
        <color indexed="8"/>
        <rFont val="Arial"/>
        <family val="2"/>
      </rPr>
      <t>(all ballots accounted for when zero)</t>
    </r>
  </si>
  <si>
    <r>
      <rPr>
        <sz val="18"/>
        <color indexed="8"/>
        <rFont val="Arial"/>
        <family val="2"/>
      </rPr>
      <t>Provisional</t>
    </r>
    <r>
      <rPr>
        <sz val="12"/>
        <color indexed="8"/>
        <rFont val="Arial"/>
        <family val="2"/>
      </rPr>
      <t xml:space="preserve"> (include provisional ballots from other counties)</t>
    </r>
  </si>
  <si>
    <r>
      <rPr>
        <sz val="18"/>
        <color indexed="8"/>
        <rFont val="Arial"/>
        <family val="2"/>
      </rPr>
      <t xml:space="preserve">DREs </t>
    </r>
    <r>
      <rPr>
        <sz val="12"/>
        <color indexed="8"/>
        <rFont val="Arial"/>
        <family val="2"/>
      </rPr>
      <t>(do not report ballots filled in with Automarks)</t>
    </r>
  </si>
  <si>
    <r>
      <rPr>
        <b/>
        <sz val="14"/>
        <color indexed="8"/>
        <rFont val="Arial"/>
        <family val="2"/>
      </rPr>
      <t>All others not already reported</t>
    </r>
    <r>
      <rPr>
        <sz val="14"/>
        <color indexed="8"/>
        <rFont val="Arial"/>
        <family val="2"/>
      </rPr>
      <t xml:space="preserve"> </t>
    </r>
    <r>
      <rPr>
        <sz val="12"/>
        <color indexed="8"/>
        <rFont val="Arial"/>
        <family val="2"/>
      </rPr>
      <t>in the categories above (including regular ballots &amp; ACP)</t>
    </r>
  </si>
  <si>
    <r>
      <rPr>
        <sz val="16"/>
        <color indexed="8"/>
        <rFont val="Arial"/>
        <family val="2"/>
      </rPr>
      <t xml:space="preserve">Additional information requested by the Secretary of State. </t>
    </r>
    <r>
      <rPr>
        <sz val="16"/>
        <color indexed="8"/>
        <rFont val="Arial"/>
        <family val="2"/>
      </rPr>
      <t>Please answer the questions below:</t>
    </r>
  </si>
  <si>
    <r>
      <rPr>
        <b/>
        <sz val="14"/>
        <color indexed="8"/>
        <rFont val="Arial"/>
        <family val="2"/>
      </rPr>
      <t>AutoMarks:</t>
    </r>
    <r>
      <rPr>
        <sz val="14"/>
        <color indexed="8"/>
        <rFont val="Arial"/>
        <family val="2"/>
      </rPr>
      <t xml:space="preserve"> Please provide an estimate of the number of voters using the AutoMark in the box to the right.</t>
    </r>
  </si>
  <si>
    <t>Kittitas</t>
  </si>
  <si>
    <t>11/26/13- Sue Higginbotham</t>
  </si>
  <si>
    <t>Klickitat</t>
  </si>
  <si>
    <t>Brandie Sullivan</t>
  </si>
  <si>
    <t>Lewis</t>
  </si>
  <si>
    <t>Mariann Zumbuhl</t>
  </si>
  <si>
    <t>360-740-1164</t>
  </si>
  <si>
    <t>Lincoln</t>
  </si>
  <si>
    <t>Tina Hausman-Brown</t>
  </si>
  <si>
    <t>509/725/4971</t>
  </si>
  <si>
    <t>Mason</t>
  </si>
  <si>
    <t>Josephina Ormond</t>
  </si>
  <si>
    <t>(360) 427-9670 ext. 469</t>
  </si>
  <si>
    <t>Okanogan</t>
  </si>
  <si>
    <t>Mila M Jury, Chief Deputy</t>
  </si>
  <si>
    <t>(509) 422-7244</t>
  </si>
  <si>
    <t>Pend Oreille</t>
  </si>
  <si>
    <t>Liz Krizenesky</t>
  </si>
  <si>
    <t>(509) 447-6472</t>
  </si>
  <si>
    <t>Pierce</t>
  </si>
  <si>
    <t>Mary Hall/Mike Rooney</t>
  </si>
  <si>
    <t>253-798-2148</t>
  </si>
  <si>
    <t>San Juan County</t>
  </si>
  <si>
    <t>Doris Schaller</t>
  </si>
  <si>
    <t>(360) 370-7563</t>
  </si>
  <si>
    <t>Skagit</t>
  </si>
  <si>
    <t>David Cunningham</t>
  </si>
  <si>
    <t>360-336-9305</t>
  </si>
  <si>
    <t>David O'Brien, Elections Manager</t>
  </si>
  <si>
    <t>(509) 427-3734</t>
  </si>
  <si>
    <t>Snohomish</t>
  </si>
  <si>
    <t>Garth Fell</t>
  </si>
  <si>
    <t>425-388-3625</t>
  </si>
  <si>
    <t>Total registered voters</t>
  </si>
  <si>
    <r>
      <t xml:space="preserve">Is the cell "Not Reconciled" showing zero?  </t>
    </r>
    <r>
      <rPr>
        <sz val="12"/>
        <color indexed="8"/>
        <rFont val="Arial"/>
        <family val="2"/>
      </rPr>
      <t xml:space="preserve">
If other than zero, attach an explanation of the process followed to account for the discrepancy.</t>
    </r>
  </si>
  <si>
    <r>
      <t>Category Reconciliation</t>
    </r>
    <r>
      <rPr>
        <sz val="14"/>
        <color indexed="8"/>
        <rFont val="Arial"/>
        <family val="2"/>
      </rPr>
      <t xml:space="preserve"> (detailed accounting of voter ballots reported above in the Overall Ballot Reconciliation)</t>
    </r>
  </si>
  <si>
    <r>
      <t xml:space="preserve">Do totals under "Ballot Category Discrepancy"  all calculate to zero? 
</t>
    </r>
    <r>
      <rPr>
        <sz val="12"/>
        <color indexed="8"/>
        <rFont val="Arial"/>
        <family val="2"/>
      </rPr>
      <t>If other than zero, attach an explanation of the category discrepancy.</t>
    </r>
  </si>
  <si>
    <t>Spokane County, Washington</t>
  </si>
  <si>
    <t>Mike McLaughlin</t>
  </si>
  <si>
    <t>509-477-6390</t>
  </si>
  <si>
    <t>Shannan Hughes</t>
  </si>
  <si>
    <t>(509)-684-7514</t>
  </si>
  <si>
    <t xml:space="preserve">Wahkiakum County </t>
  </si>
  <si>
    <t xml:space="preserve">Diane L. Tischer </t>
  </si>
  <si>
    <t xml:space="preserve">360-795-3219 </t>
  </si>
  <si>
    <t>David Valiant</t>
  </si>
  <si>
    <t>509-524-2534</t>
  </si>
  <si>
    <t>*2 ballots rejected by Canvassing Board - unable to interpret intent/pattern - ballots were not counted while credit remained.</t>
  </si>
  <si>
    <t xml:space="preserve">Whatcom </t>
  </si>
  <si>
    <t>Amy Grasher</t>
  </si>
  <si>
    <t>360-676-6742</t>
  </si>
  <si>
    <t>WHITMAN</t>
  </si>
  <si>
    <t>Cindy Pitts</t>
  </si>
  <si>
    <t>509-397-5284</t>
  </si>
  <si>
    <t>Yakima</t>
  </si>
  <si>
    <t>K Fisher; Elections Manager</t>
  </si>
  <si>
    <t>509.574.1343</t>
  </si>
  <si>
    <t>Tillie Naputi-Pullar</t>
  </si>
  <si>
    <t>360.786.5749</t>
  </si>
  <si>
    <t>PACIFIC</t>
  </si>
  <si>
    <t>Pat M Gardner</t>
  </si>
  <si>
    <t>360 875-9313</t>
  </si>
  <si>
    <t>COLUMBIA</t>
  </si>
  <si>
    <t>SHARON RICHTER</t>
  </si>
  <si>
    <t>5009-382-4541</t>
  </si>
  <si>
    <t>2013 General</t>
  </si>
  <si>
    <t>3 ballots returned with no ballot inside</t>
  </si>
  <si>
    <t>1 voter returned a Primary ballot.</t>
  </si>
  <si>
    <t>2 empty envelopes.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</si>
</sst>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[$-409]mmmm\ d\,\ yyyy;@"/>
  </numFmts>
  <fonts count="6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sz val="12"/>
      <color rgb="FFFFFFFF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b/>
      <i/>
      <sz val="18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6"/>
      <color theme="1"/>
      <name val="Arial"/>
      <family val="2"/>
    </font>
    <font>
      <b/>
      <sz val="14"/>
      <color theme="1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4"/>
      <color indexed="8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11"/>
      <color indexed="81"/>
      <name val="Tahoma"/>
      <family val="2"/>
    </font>
    <font>
      <sz val="11"/>
      <color indexed="81"/>
      <name val="Tahoma"/>
      <family val="2"/>
    </font>
    <font>
      <b/>
      <sz val="10"/>
      <color indexed="81"/>
      <name val="Tahoma"/>
      <family val="2"/>
    </font>
    <font>
      <b/>
      <i/>
      <sz val="18"/>
      <color indexed="8"/>
      <name val="Arial"/>
      <family val="2"/>
    </font>
    <font>
      <b/>
      <sz val="16"/>
      <color indexed="8"/>
      <name val="Arial"/>
      <family val="2"/>
    </font>
    <font>
      <b/>
      <sz val="18"/>
      <color indexed="8"/>
      <name val="Arial"/>
      <family val="2"/>
    </font>
    <font>
      <sz val="16"/>
      <color indexed="8"/>
      <name val="Arial"/>
      <family val="2"/>
    </font>
    <font>
      <sz val="11"/>
      <color indexed="8"/>
      <name val="Calibri"/>
      <family val="2"/>
    </font>
    <font>
      <sz val="14"/>
      <color indexed="8"/>
      <name val="Calibri"/>
      <family val="2"/>
    </font>
    <font>
      <sz val="11"/>
      <color indexed="8"/>
      <name val="Arial"/>
      <family val="2"/>
    </font>
    <font>
      <b/>
      <i/>
      <sz val="12"/>
      <name val="Calibri"/>
      <family val="2"/>
    </font>
    <font>
      <b/>
      <sz val="16"/>
      <color indexed="8"/>
      <name val="Calibri"/>
      <family val="2"/>
    </font>
    <font>
      <sz val="11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i/>
      <sz val="12"/>
      <color indexed="10"/>
      <name val="Arial"/>
      <family val="2"/>
    </font>
    <font>
      <b/>
      <i/>
      <sz val="12"/>
      <color indexed="10"/>
      <name val="Arial"/>
      <family val="2"/>
    </font>
    <font>
      <b/>
      <i/>
      <sz val="22"/>
      <color theme="1"/>
      <name val="Arial"/>
      <family val="2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b/>
      <sz val="24"/>
      <color theme="1"/>
      <name val="Arial"/>
      <family val="2"/>
    </font>
    <font>
      <sz val="18"/>
      <color indexed="8"/>
      <name val="Arial"/>
      <family val="2"/>
    </font>
    <font>
      <b/>
      <sz val="20"/>
      <color indexed="8"/>
      <name val="Arial"/>
      <family val="2"/>
    </font>
    <font>
      <sz val="13"/>
      <color indexed="8"/>
      <name val="Arial"/>
      <family val="2"/>
    </font>
    <font>
      <b/>
      <sz val="24"/>
      <color indexed="8"/>
      <name val="Arial"/>
      <family val="2"/>
    </font>
    <font>
      <sz val="24"/>
      <color indexed="8"/>
      <name val="Arial"/>
      <family val="2"/>
    </font>
    <font>
      <sz val="13"/>
      <color theme="1"/>
      <name val="Arial"/>
      <family val="2"/>
    </font>
    <font>
      <sz val="12"/>
      <color rgb="FFFF000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/>
      </patternFill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8" tint="0.39997558519241921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0" fontId="48" fillId="17" borderId="0" applyNumberFormat="0" applyBorder="0" applyAlignment="0" applyProtection="0"/>
    <xf numFmtId="0" fontId="48" fillId="18" borderId="0" applyNumberFormat="0" applyBorder="0" applyAlignment="0" applyProtection="0"/>
    <xf numFmtId="0" fontId="48" fillId="19" borderId="0" applyNumberFormat="0" applyBorder="0" applyAlignment="0" applyProtection="0"/>
  </cellStyleXfs>
  <cellXfs count="400">
    <xf numFmtId="0" fontId="0" fillId="0" borderId="0" xfId="0"/>
    <xf numFmtId="0" fontId="2" fillId="0" borderId="0" xfId="0" applyFont="1"/>
    <xf numFmtId="0" fontId="3" fillId="0" borderId="1" xfId="0" applyFont="1" applyBorder="1" applyAlignment="1"/>
    <xf numFmtId="0" fontId="2" fillId="0" borderId="1" xfId="0" applyFont="1" applyBorder="1" applyAlignment="1"/>
    <xf numFmtId="3" fontId="2" fillId="0" borderId="1" xfId="0" applyNumberFormat="1" applyFont="1" applyBorder="1" applyAlignment="1"/>
    <xf numFmtId="1" fontId="2" fillId="0" borderId="0" xfId="0" applyNumberFormat="1" applyFont="1"/>
    <xf numFmtId="0" fontId="2" fillId="0" borderId="0" xfId="0" applyFont="1" applyFill="1" applyBorder="1"/>
    <xf numFmtId="0" fontId="5" fillId="0" borderId="2" xfId="2" applyFont="1" applyBorder="1" applyAlignment="1"/>
    <xf numFmtId="0" fontId="5" fillId="4" borderId="2" xfId="2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3" fontId="5" fillId="4" borderId="2" xfId="2" applyNumberFormat="1" applyFont="1" applyFill="1" applyBorder="1" applyAlignment="1">
      <alignment horizontal="center" vertical="center" wrapText="1"/>
    </xf>
    <xf numFmtId="0" fontId="5" fillId="5" borderId="2" xfId="2" applyFont="1" applyFill="1" applyBorder="1" applyAlignment="1">
      <alignment horizontal="center" vertical="center" wrapText="1"/>
    </xf>
    <xf numFmtId="3" fontId="5" fillId="5" borderId="2" xfId="2" applyNumberFormat="1" applyFont="1" applyFill="1" applyBorder="1" applyAlignment="1">
      <alignment horizontal="center" vertical="center" wrapText="1"/>
    </xf>
    <xf numFmtId="1" fontId="6" fillId="6" borderId="2" xfId="0" applyNumberFormat="1" applyFont="1" applyFill="1" applyBorder="1" applyAlignment="1">
      <alignment horizontal="center" vertical="center" wrapText="1"/>
    </xf>
    <xf numFmtId="1" fontId="6" fillId="6" borderId="3" xfId="0" applyNumberFormat="1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1" fontId="7" fillId="7" borderId="2" xfId="0" applyNumberFormat="1" applyFont="1" applyFill="1" applyBorder="1" applyAlignment="1">
      <alignment horizontal="center" vertical="center" wrapText="1"/>
    </xf>
    <xf numFmtId="1" fontId="6" fillId="8" borderId="3" xfId="0" applyNumberFormat="1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>
      <alignment wrapText="1"/>
    </xf>
    <xf numFmtId="0" fontId="6" fillId="10" borderId="2" xfId="2" quotePrefix="1" applyNumberFormat="1" applyFont="1" applyFill="1" applyBorder="1"/>
    <xf numFmtId="3" fontId="2" fillId="0" borderId="2" xfId="0" applyNumberFormat="1" applyFont="1" applyBorder="1" applyAlignment="1" applyProtection="1">
      <alignment horizontal="right"/>
      <protection locked="0"/>
    </xf>
    <xf numFmtId="1" fontId="2" fillId="8" borderId="3" xfId="1" applyNumberFormat="1" applyFont="1" applyFill="1" applyBorder="1" applyProtection="1"/>
    <xf numFmtId="3" fontId="2" fillId="0" borderId="0" xfId="0" applyNumberFormat="1" applyFont="1"/>
    <xf numFmtId="0" fontId="6" fillId="10" borderId="2" xfId="2" applyNumberFormat="1" applyFont="1" applyFill="1" applyBorder="1"/>
    <xf numFmtId="0" fontId="3" fillId="0" borderId="2" xfId="2" applyFont="1" applyFill="1" applyBorder="1" applyAlignment="1" applyProtection="1">
      <alignment horizontal="center"/>
      <protection locked="0"/>
    </xf>
    <xf numFmtId="3" fontId="2" fillId="0" borderId="4" xfId="0" applyNumberFormat="1" applyFont="1" applyBorder="1" applyAlignment="1">
      <alignment horizontal="right"/>
    </xf>
    <xf numFmtId="3" fontId="2" fillId="0" borderId="5" xfId="0" applyNumberFormat="1" applyFont="1" applyBorder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0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1" fillId="0" borderId="6" xfId="0" applyFont="1" applyBorder="1" applyAlignment="1">
      <alignment horizontal="left" vertical="center"/>
    </xf>
    <xf numFmtId="0" fontId="0" fillId="0" borderId="7" xfId="0" applyBorder="1" applyAlignment="1">
      <alignment horizontal="left"/>
    </xf>
    <xf numFmtId="0" fontId="0" fillId="0" borderId="7" xfId="0" applyBorder="1"/>
    <xf numFmtId="0" fontId="0" fillId="0" borderId="8" xfId="0" applyBorder="1"/>
    <xf numFmtId="0" fontId="12" fillId="12" borderId="9" xfId="0" applyFont="1" applyFill="1" applyBorder="1" applyAlignment="1">
      <alignment horizontal="left" wrapText="1" indent="1"/>
    </xf>
    <xf numFmtId="0" fontId="13" fillId="0" borderId="0" xfId="0" applyFont="1" applyBorder="1" applyAlignment="1" applyProtection="1">
      <alignment wrapText="1"/>
    </xf>
    <xf numFmtId="0" fontId="14" fillId="12" borderId="0" xfId="0" applyFont="1" applyFill="1" applyBorder="1" applyAlignment="1">
      <alignment horizontal="left" wrapText="1" indent="1"/>
    </xf>
    <xf numFmtId="0" fontId="0" fillId="0" borderId="0" xfId="0" applyBorder="1"/>
    <xf numFmtId="0" fontId="0" fillId="0" borderId="9" xfId="0" applyBorder="1"/>
    <xf numFmtId="0" fontId="16" fillId="0" borderId="7" xfId="0" applyFont="1" applyBorder="1" applyAlignment="1" applyProtection="1">
      <alignment wrapText="1"/>
    </xf>
    <xf numFmtId="0" fontId="2" fillId="0" borderId="0" xfId="0" applyFont="1" applyFill="1" applyBorder="1" applyAlignment="1">
      <alignment horizontal="right" wrapText="1" indent="1"/>
    </xf>
    <xf numFmtId="0" fontId="12" fillId="0" borderId="0" xfId="0" applyFont="1" applyBorder="1" applyAlignment="1">
      <alignment horizontal="left"/>
    </xf>
    <xf numFmtId="0" fontId="17" fillId="12" borderId="16" xfId="0" applyFont="1" applyFill="1" applyBorder="1" applyAlignment="1">
      <alignment horizontal="left" indent="1"/>
    </xf>
    <xf numFmtId="0" fontId="18" fillId="0" borderId="7" xfId="0" applyFont="1" applyBorder="1" applyAlignment="1">
      <alignment horizontal="left" indent="1"/>
    </xf>
    <xf numFmtId="0" fontId="12" fillId="0" borderId="17" xfId="3" applyNumberFormat="1" applyFont="1" applyFill="1" applyBorder="1" applyAlignment="1" applyProtection="1">
      <protection locked="0"/>
    </xf>
    <xf numFmtId="0" fontId="17" fillId="0" borderId="18" xfId="0" applyFont="1" applyBorder="1" applyAlignment="1">
      <alignment horizontal="left" indent="1"/>
    </xf>
    <xf numFmtId="0" fontId="12" fillId="0" borderId="19" xfId="3" applyNumberFormat="1" applyFont="1" applyBorder="1" applyAlignment="1" applyProtection="1">
      <alignment horizontal="right"/>
      <protection locked="0"/>
    </xf>
    <xf numFmtId="0" fontId="17" fillId="12" borderId="20" xfId="0" applyFont="1" applyFill="1" applyBorder="1" applyAlignment="1">
      <alignment horizontal="left" indent="1"/>
    </xf>
    <xf numFmtId="0" fontId="18" fillId="0" borderId="21" xfId="0" applyFont="1" applyBorder="1" applyAlignment="1">
      <alignment horizontal="left" indent="1"/>
    </xf>
    <xf numFmtId="0" fontId="16" fillId="0" borderId="22" xfId="3" applyNumberFormat="1" applyFont="1" applyBorder="1" applyAlignment="1" applyProtection="1">
      <protection locked="0"/>
    </xf>
    <xf numFmtId="0" fontId="17" fillId="0" borderId="23" xfId="0" applyFont="1" applyBorder="1" applyAlignment="1">
      <alignment horizontal="left" indent="1"/>
    </xf>
    <xf numFmtId="0" fontId="16" fillId="0" borderId="22" xfId="3" applyNumberFormat="1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 applyProtection="1">
      <alignment horizontal="left"/>
    </xf>
    <xf numFmtId="0" fontId="18" fillId="0" borderId="21" xfId="0" applyFont="1" applyBorder="1" applyAlignment="1">
      <alignment horizontal="left" wrapText="1" indent="1"/>
    </xf>
    <xf numFmtId="0" fontId="16" fillId="0" borderId="22" xfId="3" applyNumberFormat="1" applyFont="1" applyFill="1" applyBorder="1" applyAlignment="1" applyProtection="1">
      <protection locked="0"/>
    </xf>
    <xf numFmtId="0" fontId="17" fillId="0" borderId="25" xfId="0" applyFont="1" applyBorder="1" applyAlignment="1">
      <alignment horizontal="left" indent="1"/>
    </xf>
    <xf numFmtId="0" fontId="16" fillId="0" borderId="26" xfId="0" applyNumberFormat="1" applyFont="1" applyBorder="1" applyAlignment="1" applyProtection="1">
      <alignment horizontal="right"/>
      <protection locked="0"/>
    </xf>
    <xf numFmtId="0" fontId="16" fillId="0" borderId="0" xfId="0" applyFont="1" applyBorder="1"/>
    <xf numFmtId="0" fontId="17" fillId="0" borderId="28" xfId="0" applyFont="1" applyFill="1" applyBorder="1" applyAlignment="1">
      <alignment horizontal="left" indent="1"/>
    </xf>
    <xf numFmtId="0" fontId="12" fillId="13" borderId="26" xfId="3" applyNumberFormat="1" applyFont="1" applyFill="1" applyBorder="1" applyAlignment="1" applyProtection="1">
      <alignment horizontal="right" indent="1"/>
    </xf>
    <xf numFmtId="0" fontId="0" fillId="0" borderId="9" xfId="0" applyBorder="1" applyProtection="1">
      <protection locked="0"/>
    </xf>
    <xf numFmtId="0" fontId="0" fillId="0" borderId="27" xfId="0" applyBorder="1" applyProtection="1">
      <protection locked="0"/>
    </xf>
    <xf numFmtId="0" fontId="17" fillId="12" borderId="10" xfId="0" applyFont="1" applyFill="1" applyBorder="1" applyAlignment="1">
      <alignment horizontal="left"/>
    </xf>
    <xf numFmtId="0" fontId="12" fillId="12" borderId="32" xfId="0" applyFont="1" applyFill="1" applyBorder="1" applyAlignment="1"/>
    <xf numFmtId="0" fontId="16" fillId="12" borderId="32" xfId="0" applyFont="1" applyFill="1" applyBorder="1" applyAlignment="1">
      <alignment horizontal="left" indent="2"/>
    </xf>
    <xf numFmtId="0" fontId="16" fillId="12" borderId="11" xfId="0" applyFont="1" applyFill="1" applyBorder="1" applyAlignment="1">
      <alignment horizontal="center"/>
    </xf>
    <xf numFmtId="0" fontId="17" fillId="0" borderId="20" xfId="0" applyFont="1" applyBorder="1" applyAlignment="1">
      <alignment horizontal="left" wrapText="1"/>
    </xf>
    <xf numFmtId="0" fontId="17" fillId="0" borderId="5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17" fillId="0" borderId="33" xfId="0" applyFont="1" applyBorder="1" applyAlignment="1">
      <alignment horizontal="left" vertical="top" wrapText="1"/>
    </xf>
    <xf numFmtId="0" fontId="17" fillId="0" borderId="19" xfId="0" applyFont="1" applyFill="1" applyBorder="1" applyAlignment="1">
      <alignment horizontal="center" vertical="top" wrapText="1"/>
    </xf>
    <xf numFmtId="0" fontId="17" fillId="12" borderId="34" xfId="0" applyFont="1" applyFill="1" applyBorder="1" applyAlignment="1">
      <alignment horizontal="left" wrapText="1"/>
    </xf>
    <xf numFmtId="0" fontId="16" fillId="12" borderId="2" xfId="3" applyNumberFormat="1" applyFont="1" applyFill="1" applyBorder="1" applyAlignment="1" applyProtection="1">
      <alignment horizontal="right" wrapText="1" indent="1"/>
    </xf>
    <xf numFmtId="0" fontId="12" fillId="13" borderId="22" xfId="3" applyNumberFormat="1" applyFont="1" applyFill="1" applyBorder="1" applyAlignment="1" applyProtection="1">
      <alignment horizontal="right" wrapText="1" indent="1"/>
    </xf>
    <xf numFmtId="0" fontId="2" fillId="0" borderId="18" xfId="0" applyFont="1" applyBorder="1" applyAlignment="1">
      <alignment horizontal="left" wrapText="1"/>
    </xf>
    <xf numFmtId="0" fontId="2" fillId="0" borderId="5" xfId="0" applyNumberFormat="1" applyFont="1" applyBorder="1" applyAlignment="1" applyProtection="1">
      <alignment horizontal="right" wrapText="1"/>
      <protection locked="0"/>
    </xf>
    <xf numFmtId="0" fontId="2" fillId="12" borderId="5" xfId="0" applyNumberFormat="1" applyFont="1" applyFill="1" applyBorder="1" applyAlignment="1" applyProtection="1">
      <alignment horizontal="center" wrapText="1"/>
    </xf>
    <xf numFmtId="0" fontId="2" fillId="13" borderId="19" xfId="3" applyNumberFormat="1" applyFont="1" applyFill="1" applyBorder="1" applyAlignment="1" applyProtection="1">
      <alignment horizontal="right" wrapText="1" indent="1"/>
    </xf>
    <xf numFmtId="0" fontId="2" fillId="0" borderId="23" xfId="0" applyFont="1" applyBorder="1" applyAlignment="1">
      <alignment horizontal="left" wrapText="1"/>
    </xf>
    <xf numFmtId="0" fontId="2" fillId="12" borderId="2" xfId="0" applyFont="1" applyFill="1" applyBorder="1" applyAlignment="1" applyProtection="1">
      <alignment horizontal="center" wrapText="1"/>
    </xf>
    <xf numFmtId="0" fontId="2" fillId="0" borderId="2" xfId="0" applyNumberFormat="1" applyFont="1" applyFill="1" applyBorder="1" applyAlignment="1" applyProtection="1">
      <alignment horizontal="right" wrapText="1"/>
      <protection locked="0"/>
    </xf>
    <xf numFmtId="0" fontId="2" fillId="12" borderId="2" xfId="0" applyNumberFormat="1" applyFont="1" applyFill="1" applyBorder="1" applyAlignment="1" applyProtection="1">
      <alignment horizontal="center" wrapText="1"/>
    </xf>
    <xf numFmtId="0" fontId="2" fillId="0" borderId="2" xfId="0" applyNumberFormat="1" applyFont="1" applyBorder="1" applyAlignment="1" applyProtection="1">
      <alignment horizontal="right" wrapText="1"/>
      <protection locked="0"/>
    </xf>
    <xf numFmtId="0" fontId="2" fillId="13" borderId="22" xfId="3" applyNumberFormat="1" applyFont="1" applyFill="1" applyBorder="1" applyAlignment="1" applyProtection="1">
      <alignment horizontal="right" wrapText="1" indent="1"/>
    </xf>
    <xf numFmtId="0" fontId="2" fillId="0" borderId="2" xfId="0" applyNumberFormat="1" applyFont="1" applyFill="1" applyBorder="1" applyAlignment="1" applyProtection="1">
      <alignment horizontal="center" wrapText="1"/>
      <protection locked="0"/>
    </xf>
    <xf numFmtId="0" fontId="5" fillId="0" borderId="18" xfId="0" applyFont="1" applyBorder="1" applyAlignment="1">
      <alignment horizontal="left" wrapText="1"/>
    </xf>
    <xf numFmtId="0" fontId="18" fillId="0" borderId="35" xfId="0" applyFont="1" applyFill="1" applyBorder="1" applyAlignment="1">
      <alignment horizontal="left" vertical="center" wrapText="1" indent="2"/>
    </xf>
    <xf numFmtId="0" fontId="1" fillId="0" borderId="36" xfId="3" applyNumberFormat="1" applyFont="1" applyFill="1" applyBorder="1" applyAlignment="1" applyProtection="1">
      <alignment horizontal="right" indent="2"/>
    </xf>
    <xf numFmtId="0" fontId="20" fillId="0" borderId="0" xfId="0" applyFont="1" applyFill="1" applyBorder="1" applyAlignment="1">
      <alignment horizontal="center" vertical="top" wrapText="1"/>
    </xf>
    <xf numFmtId="0" fontId="14" fillId="12" borderId="37" xfId="0" applyFont="1" applyFill="1" applyBorder="1" applyAlignment="1">
      <alignment vertical="center" wrapText="1"/>
    </xf>
    <xf numFmtId="0" fontId="14" fillId="12" borderId="38" xfId="0" applyFont="1" applyFill="1" applyBorder="1" applyAlignment="1">
      <alignment vertical="center" wrapText="1"/>
    </xf>
    <xf numFmtId="0" fontId="20" fillId="0" borderId="30" xfId="0" applyFont="1" applyFill="1" applyBorder="1" applyAlignment="1">
      <alignment wrapText="1"/>
    </xf>
    <xf numFmtId="0" fontId="2" fillId="0" borderId="20" xfId="0" applyFont="1" applyFill="1" applyBorder="1" applyAlignment="1">
      <alignment horizontal="left" wrapText="1" indent="1"/>
    </xf>
    <xf numFmtId="0" fontId="20" fillId="0" borderId="19" xfId="0" applyFont="1" applyFill="1" applyBorder="1" applyAlignment="1" applyProtection="1">
      <alignment vertical="top" wrapText="1"/>
      <protection locked="0"/>
    </xf>
    <xf numFmtId="0" fontId="20" fillId="0" borderId="0" xfId="0" applyFont="1" applyFill="1" applyBorder="1" applyAlignment="1">
      <alignment vertical="top" wrapText="1"/>
    </xf>
    <xf numFmtId="0" fontId="20" fillId="0" borderId="19" xfId="0" applyFont="1" applyBorder="1" applyAlignment="1" applyProtection="1">
      <alignment horizontal="right"/>
      <protection locked="0"/>
    </xf>
    <xf numFmtId="0" fontId="21" fillId="0" borderId="30" xfId="0" applyFont="1" applyBorder="1"/>
    <xf numFmtId="0" fontId="2" fillId="0" borderId="34" xfId="0" applyFont="1" applyFill="1" applyBorder="1" applyAlignment="1">
      <alignment horizontal="left" wrapText="1" indent="1"/>
    </xf>
    <xf numFmtId="0" fontId="20" fillId="0" borderId="22" xfId="0" applyFont="1" applyFill="1" applyBorder="1" applyAlignment="1" applyProtection="1">
      <alignment vertical="top" wrapText="1"/>
      <protection locked="0"/>
    </xf>
    <xf numFmtId="0" fontId="20" fillId="0" borderId="19" xfId="0" applyFont="1" applyBorder="1" applyAlignment="1" applyProtection="1">
      <alignment horizontal="center"/>
      <protection locked="0"/>
    </xf>
    <xf numFmtId="0" fontId="21" fillId="0" borderId="30" xfId="0" applyFont="1" applyBorder="1" applyAlignment="1">
      <alignment horizontal="center"/>
    </xf>
    <xf numFmtId="0" fontId="2" fillId="0" borderId="25" xfId="0" applyFont="1" applyFill="1" applyBorder="1" applyAlignment="1">
      <alignment horizontal="left" wrapText="1" indent="1"/>
    </xf>
    <xf numFmtId="0" fontId="20" fillId="0" borderId="26" xfId="0" applyFont="1" applyFill="1" applyBorder="1" applyAlignment="1" applyProtection="1">
      <alignment vertical="top" wrapText="1"/>
      <protection locked="0"/>
    </xf>
    <xf numFmtId="0" fontId="20" fillId="0" borderId="12" xfId="0" applyFont="1" applyFill="1" applyBorder="1" applyAlignment="1">
      <alignment vertical="top" wrapText="1"/>
    </xf>
    <xf numFmtId="0" fontId="16" fillId="0" borderId="26" xfId="0" applyFont="1" applyBorder="1" applyAlignment="1" applyProtection="1">
      <alignment horizontal="right"/>
      <protection locked="0"/>
    </xf>
    <xf numFmtId="0" fontId="0" fillId="0" borderId="30" xfId="0" applyBorder="1" applyProtection="1"/>
    <xf numFmtId="0" fontId="5" fillId="0" borderId="39" xfId="0" applyFont="1" applyFill="1" applyBorder="1" applyAlignment="1" applyProtection="1">
      <alignment horizontal="left" wrapText="1" indent="1"/>
      <protection locked="0"/>
    </xf>
    <xf numFmtId="0" fontId="22" fillId="11" borderId="12" xfId="0" applyFont="1" applyFill="1" applyBorder="1" applyAlignment="1" applyProtection="1">
      <alignment horizontal="right"/>
    </xf>
    <xf numFmtId="0" fontId="0" fillId="0" borderId="13" xfId="0" applyBorder="1"/>
    <xf numFmtId="0" fontId="5" fillId="11" borderId="0" xfId="0" applyFont="1" applyFill="1" applyBorder="1" applyAlignment="1">
      <alignment horizontal="left" wrapText="1" indent="1"/>
    </xf>
    <xf numFmtId="0" fontId="5" fillId="0" borderId="0" xfId="0" applyFont="1" applyFill="1" applyBorder="1" applyAlignment="1" applyProtection="1">
      <alignment horizontal="left" wrapText="1" indent="1"/>
      <protection locked="0"/>
    </xf>
    <xf numFmtId="0" fontId="22" fillId="11" borderId="0" xfId="0" applyFont="1" applyFill="1" applyBorder="1" applyAlignment="1" applyProtection="1">
      <alignment horizontal="right"/>
    </xf>
    <xf numFmtId="0" fontId="23" fillId="8" borderId="0" xfId="0" applyFont="1" applyFill="1" applyBorder="1" applyAlignment="1">
      <alignment horizontal="left" wrapText="1"/>
    </xf>
    <xf numFmtId="0" fontId="0" fillId="8" borderId="0" xfId="0" applyFill="1" applyBorder="1" applyAlignment="1">
      <alignment horizontal="left" wrapText="1"/>
    </xf>
    <xf numFmtId="0" fontId="15" fillId="8" borderId="0" xfId="0" applyFont="1" applyFill="1" applyAlignment="1">
      <alignment horizontal="left" indent="1"/>
    </xf>
    <xf numFmtId="0" fontId="15" fillId="8" borderId="0" xfId="0" applyFont="1" applyFill="1"/>
    <xf numFmtId="0" fontId="24" fillId="8" borderId="0" xfId="0" applyFont="1" applyFill="1" applyAlignment="1">
      <alignment horizontal="left" wrapText="1" indent="1"/>
    </xf>
    <xf numFmtId="0" fontId="15" fillId="8" borderId="0" xfId="0" applyFont="1" applyFill="1" applyAlignment="1">
      <alignment horizontal="left" wrapText="1" indent="1"/>
    </xf>
    <xf numFmtId="0" fontId="28" fillId="8" borderId="0" xfId="0" applyFont="1" applyFill="1" applyAlignment="1">
      <alignment horizontal="left" wrapText="1" indent="1"/>
    </xf>
    <xf numFmtId="3" fontId="12" fillId="0" borderId="17" xfId="3" applyNumberFormat="1" applyFont="1" applyFill="1" applyBorder="1" applyAlignment="1" applyProtection="1">
      <protection locked="0"/>
    </xf>
    <xf numFmtId="3" fontId="12" fillId="0" borderId="19" xfId="3" applyNumberFormat="1" applyFont="1" applyBorder="1" applyAlignment="1" applyProtection="1">
      <alignment horizontal="right"/>
      <protection locked="0"/>
    </xf>
    <xf numFmtId="3" fontId="16" fillId="0" borderId="22" xfId="3" applyNumberFormat="1" applyFont="1" applyBorder="1" applyAlignment="1" applyProtection="1">
      <protection locked="0"/>
    </xf>
    <xf numFmtId="3" fontId="16" fillId="0" borderId="22" xfId="3" applyNumberFormat="1" applyFont="1" applyFill="1" applyBorder="1" applyAlignment="1" applyProtection="1">
      <alignment horizontal="right"/>
      <protection locked="0"/>
    </xf>
    <xf numFmtId="3" fontId="16" fillId="0" borderId="26" xfId="0" applyNumberFormat="1" applyFont="1" applyBorder="1" applyAlignment="1" applyProtection="1">
      <alignment horizontal="right"/>
      <protection locked="0"/>
    </xf>
    <xf numFmtId="3" fontId="20" fillId="0" borderId="26" xfId="0" applyNumberFormat="1" applyFont="1" applyFill="1" applyBorder="1" applyAlignment="1" applyProtection="1">
      <alignment vertical="top" wrapText="1"/>
      <protection locked="0"/>
    </xf>
    <xf numFmtId="0" fontId="26" fillId="0" borderId="0" xfId="0" applyFont="1"/>
    <xf numFmtId="0" fontId="26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39" fillId="0" borderId="6" xfId="0" applyFont="1" applyBorder="1" applyAlignment="1">
      <alignment horizontal="left" vertical="center"/>
    </xf>
    <xf numFmtId="0" fontId="40" fillId="14" borderId="9" xfId="0" applyFont="1" applyFill="1" applyBorder="1" applyAlignment="1">
      <alignment horizontal="left" wrapText="1" indent="1"/>
    </xf>
    <xf numFmtId="0" fontId="41" fillId="0" borderId="0" xfId="0" applyFont="1" applyBorder="1" applyAlignment="1" applyProtection="1">
      <alignment wrapText="1"/>
    </xf>
    <xf numFmtId="0" fontId="3" fillId="14" borderId="0" xfId="0" applyFont="1" applyFill="1" applyBorder="1" applyAlignment="1">
      <alignment horizontal="left" wrapText="1" indent="1"/>
    </xf>
    <xf numFmtId="0" fontId="42" fillId="0" borderId="7" xfId="0" applyFont="1" applyBorder="1" applyAlignment="1" applyProtection="1">
      <alignment wrapText="1"/>
    </xf>
    <xf numFmtId="0" fontId="5" fillId="0" borderId="0" xfId="0" applyFont="1" applyFill="1" applyBorder="1" applyAlignment="1">
      <alignment horizontal="right" wrapText="1" indent="1"/>
    </xf>
    <xf numFmtId="0" fontId="40" fillId="0" borderId="0" xfId="0" applyFont="1" applyBorder="1" applyAlignment="1">
      <alignment horizontal="left"/>
    </xf>
    <xf numFmtId="0" fontId="18" fillId="14" borderId="16" xfId="0" applyFont="1" applyFill="1" applyBorder="1" applyAlignment="1">
      <alignment horizontal="left" indent="1"/>
    </xf>
    <xf numFmtId="0" fontId="40" fillId="0" borderId="17" xfId="3" applyNumberFormat="1" applyFont="1" applyFill="1" applyBorder="1" applyAlignment="1" applyProtection="1">
      <protection locked="0"/>
    </xf>
    <xf numFmtId="0" fontId="18" fillId="0" borderId="18" xfId="0" applyFont="1" applyBorder="1" applyAlignment="1">
      <alignment horizontal="left" indent="1"/>
    </xf>
    <xf numFmtId="0" fontId="40" fillId="0" borderId="19" xfId="3" applyNumberFormat="1" applyFont="1" applyBorder="1" applyAlignment="1" applyProtection="1">
      <alignment horizontal="right"/>
      <protection locked="0"/>
    </xf>
    <xf numFmtId="0" fontId="18" fillId="14" borderId="20" xfId="0" applyFont="1" applyFill="1" applyBorder="1" applyAlignment="1">
      <alignment horizontal="left" indent="1"/>
    </xf>
    <xf numFmtId="0" fontId="42" fillId="0" borderId="22" xfId="3" applyNumberFormat="1" applyFont="1" applyBorder="1" applyAlignment="1" applyProtection="1">
      <protection locked="0"/>
    </xf>
    <xf numFmtId="0" fontId="18" fillId="0" borderId="23" xfId="0" applyFont="1" applyBorder="1" applyAlignment="1">
      <alignment horizontal="left" indent="1"/>
    </xf>
    <xf numFmtId="0" fontId="42" fillId="0" borderId="22" xfId="3" applyNumberFormat="1" applyFont="1" applyFill="1" applyBorder="1" applyAlignment="1" applyProtection="1">
      <alignment horizontal="right"/>
      <protection locked="0"/>
    </xf>
    <xf numFmtId="0" fontId="40" fillId="0" borderId="0" xfId="0" applyFont="1" applyFill="1" applyBorder="1" applyAlignment="1" applyProtection="1">
      <alignment horizontal="left"/>
    </xf>
    <xf numFmtId="0" fontId="42" fillId="0" borderId="22" xfId="3" applyNumberFormat="1" applyFont="1" applyFill="1" applyBorder="1" applyAlignment="1" applyProtection="1">
      <protection locked="0"/>
    </xf>
    <xf numFmtId="0" fontId="18" fillId="0" borderId="25" xfId="0" applyFont="1" applyBorder="1" applyAlignment="1">
      <alignment horizontal="left" indent="1"/>
    </xf>
    <xf numFmtId="0" fontId="42" fillId="0" borderId="26" xfId="0" applyNumberFormat="1" applyFont="1" applyBorder="1" applyAlignment="1" applyProtection="1">
      <alignment horizontal="right"/>
      <protection locked="0"/>
    </xf>
    <xf numFmtId="0" fontId="42" fillId="0" borderId="0" xfId="0" applyFont="1" applyBorder="1"/>
    <xf numFmtId="0" fontId="18" fillId="0" borderId="28" xfId="0" applyFont="1" applyFill="1" applyBorder="1" applyAlignment="1">
      <alignment horizontal="left" indent="1"/>
    </xf>
    <xf numFmtId="0" fontId="40" fillId="10" borderId="26" xfId="3" applyNumberFormat="1" applyFont="1" applyFill="1" applyBorder="1" applyAlignment="1" applyProtection="1">
      <alignment horizontal="right" indent="1"/>
    </xf>
    <xf numFmtId="0" fontId="18" fillId="14" borderId="10" xfId="0" applyFont="1" applyFill="1" applyBorder="1" applyAlignment="1">
      <alignment horizontal="left"/>
    </xf>
    <xf numFmtId="0" fontId="40" fillId="14" borderId="32" xfId="0" applyFont="1" applyFill="1" applyBorder="1" applyAlignment="1"/>
    <xf numFmtId="0" fontId="42" fillId="14" borderId="32" xfId="0" applyFont="1" applyFill="1" applyBorder="1" applyAlignment="1">
      <alignment horizontal="left" indent="2"/>
    </xf>
    <xf numFmtId="0" fontId="42" fillId="14" borderId="11" xfId="0" applyFont="1" applyFill="1" applyBorder="1" applyAlignment="1">
      <alignment horizontal="center"/>
    </xf>
    <xf numFmtId="0" fontId="18" fillId="0" borderId="20" xfId="0" applyFont="1" applyBorder="1" applyAlignment="1">
      <alignment horizontal="left" wrapText="1"/>
    </xf>
    <xf numFmtId="0" fontId="18" fillId="0" borderId="33" xfId="0" applyFont="1" applyBorder="1" applyAlignment="1">
      <alignment horizontal="left" vertical="top" wrapText="1"/>
    </xf>
    <xf numFmtId="0" fontId="18" fillId="0" borderId="19" xfId="0" applyFont="1" applyFill="1" applyBorder="1" applyAlignment="1">
      <alignment horizontal="center" vertical="top" wrapText="1"/>
    </xf>
    <xf numFmtId="0" fontId="18" fillId="14" borderId="34" xfId="0" applyFont="1" applyFill="1" applyBorder="1" applyAlignment="1">
      <alignment horizontal="left" wrapText="1"/>
    </xf>
    <xf numFmtId="0" fontId="42" fillId="14" borderId="2" xfId="3" applyNumberFormat="1" applyFont="1" applyFill="1" applyBorder="1" applyAlignment="1" applyProtection="1">
      <alignment horizontal="right" wrapText="1" indent="1"/>
    </xf>
    <xf numFmtId="0" fontId="40" fillId="10" borderId="22" xfId="3" applyNumberFormat="1" applyFont="1" applyFill="1" applyBorder="1" applyAlignment="1" applyProtection="1">
      <alignment horizontal="right" wrapText="1" indent="1"/>
    </xf>
    <xf numFmtId="0" fontId="5" fillId="0" borderId="5" xfId="0" applyNumberFormat="1" applyFont="1" applyBorder="1" applyAlignment="1" applyProtection="1">
      <alignment horizontal="right" wrapText="1"/>
      <protection locked="0"/>
    </xf>
    <xf numFmtId="0" fontId="5" fillId="14" borderId="5" xfId="0" applyNumberFormat="1" applyFont="1" applyFill="1" applyBorder="1" applyAlignment="1" applyProtection="1">
      <alignment horizontal="center" wrapText="1"/>
    </xf>
    <xf numFmtId="0" fontId="5" fillId="10" borderId="19" xfId="3" applyNumberFormat="1" applyFont="1" applyFill="1" applyBorder="1" applyAlignment="1" applyProtection="1">
      <alignment horizontal="right" wrapText="1" indent="1"/>
    </xf>
    <xf numFmtId="0" fontId="5" fillId="0" borderId="23" xfId="0" applyFont="1" applyBorder="1" applyAlignment="1">
      <alignment horizontal="left" wrapText="1"/>
    </xf>
    <xf numFmtId="0" fontId="5" fillId="14" borderId="2" xfId="0" applyFont="1" applyFill="1" applyBorder="1" applyAlignment="1" applyProtection="1">
      <alignment horizontal="center" wrapText="1"/>
    </xf>
    <xf numFmtId="0" fontId="5" fillId="0" borderId="2" xfId="0" applyNumberFormat="1" applyFont="1" applyFill="1" applyBorder="1" applyAlignment="1" applyProtection="1">
      <alignment horizontal="right" wrapText="1"/>
      <protection locked="0"/>
    </xf>
    <xf numFmtId="0" fontId="5" fillId="14" borderId="2" xfId="0" applyNumberFormat="1" applyFont="1" applyFill="1" applyBorder="1" applyAlignment="1" applyProtection="1">
      <alignment horizontal="center" wrapText="1"/>
    </xf>
    <xf numFmtId="0" fontId="5" fillId="0" borderId="2" xfId="0" applyNumberFormat="1" applyFont="1" applyBorder="1" applyAlignment="1" applyProtection="1">
      <alignment horizontal="right" wrapText="1"/>
      <protection locked="0"/>
    </xf>
    <xf numFmtId="0" fontId="5" fillId="10" borderId="22" xfId="3" applyNumberFormat="1" applyFont="1" applyFill="1" applyBorder="1" applyAlignment="1" applyProtection="1">
      <alignment horizontal="right" wrapText="1" indent="1"/>
    </xf>
    <xf numFmtId="0" fontId="5" fillId="0" borderId="2" xfId="0" applyNumberFormat="1" applyFont="1" applyFill="1" applyBorder="1" applyAlignment="1" applyProtection="1">
      <alignment horizontal="center" wrapText="1"/>
      <protection locked="0"/>
    </xf>
    <xf numFmtId="0" fontId="43" fillId="0" borderId="36" xfId="3" applyNumberFormat="1" applyFont="1" applyFill="1" applyBorder="1" applyAlignment="1" applyProtection="1">
      <alignment horizontal="right" indent="2"/>
    </xf>
    <xf numFmtId="0" fontId="19" fillId="0" borderId="0" xfId="0" applyFont="1" applyFill="1" applyBorder="1" applyAlignment="1">
      <alignment horizontal="center" vertical="top" wrapText="1"/>
    </xf>
    <xf numFmtId="0" fontId="3" fillId="14" borderId="37" xfId="0" applyFont="1" applyFill="1" applyBorder="1" applyAlignment="1">
      <alignment vertical="center" wrapText="1"/>
    </xf>
    <xf numFmtId="0" fontId="3" fillId="14" borderId="38" xfId="0" applyFont="1" applyFill="1" applyBorder="1" applyAlignment="1">
      <alignment vertical="center" wrapText="1"/>
    </xf>
    <xf numFmtId="0" fontId="19" fillId="0" borderId="30" xfId="0" applyFont="1" applyFill="1" applyBorder="1" applyAlignment="1">
      <alignment wrapText="1"/>
    </xf>
    <xf numFmtId="0" fontId="5" fillId="0" borderId="20" xfId="0" applyFont="1" applyFill="1" applyBorder="1" applyAlignment="1">
      <alignment horizontal="left" wrapText="1" indent="1"/>
    </xf>
    <xf numFmtId="0" fontId="19" fillId="0" borderId="19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Border="1" applyAlignment="1">
      <alignment vertical="top" wrapText="1"/>
    </xf>
    <xf numFmtId="0" fontId="19" fillId="0" borderId="19" xfId="0" applyFont="1" applyBorder="1" applyAlignment="1" applyProtection="1">
      <alignment horizontal="right"/>
      <protection locked="0"/>
    </xf>
    <xf numFmtId="0" fontId="44" fillId="0" borderId="30" xfId="0" applyFont="1" applyBorder="1"/>
    <xf numFmtId="0" fontId="5" fillId="0" borderId="34" xfId="0" applyFont="1" applyFill="1" applyBorder="1" applyAlignment="1">
      <alignment horizontal="left" wrapText="1" indent="1"/>
    </xf>
    <xf numFmtId="0" fontId="19" fillId="0" borderId="22" xfId="0" applyFont="1" applyFill="1" applyBorder="1" applyAlignment="1" applyProtection="1">
      <alignment vertical="top" wrapText="1"/>
      <protection locked="0"/>
    </xf>
    <xf numFmtId="0" fontId="19" fillId="0" borderId="19" xfId="0" applyFont="1" applyBorder="1" applyAlignment="1" applyProtection="1">
      <alignment horizontal="center"/>
      <protection locked="0"/>
    </xf>
    <xf numFmtId="0" fontId="44" fillId="0" borderId="30" xfId="0" applyFont="1" applyBorder="1" applyAlignment="1">
      <alignment horizontal="center"/>
    </xf>
    <xf numFmtId="0" fontId="5" fillId="0" borderId="25" xfId="0" applyFont="1" applyFill="1" applyBorder="1" applyAlignment="1">
      <alignment horizontal="left" wrapText="1" indent="1"/>
    </xf>
    <xf numFmtId="0" fontId="19" fillId="0" borderId="26" xfId="0" applyFont="1" applyFill="1" applyBorder="1" applyAlignment="1" applyProtection="1">
      <alignment vertical="top" wrapText="1"/>
      <protection locked="0"/>
    </xf>
    <xf numFmtId="0" fontId="19" fillId="0" borderId="12" xfId="0" applyFont="1" applyFill="1" applyBorder="1" applyAlignment="1">
      <alignment vertical="top" wrapText="1"/>
    </xf>
    <xf numFmtId="0" fontId="42" fillId="0" borderId="26" xfId="0" applyFont="1" applyBorder="1" applyAlignment="1" applyProtection="1">
      <alignment horizontal="right"/>
      <protection locked="0"/>
    </xf>
    <xf numFmtId="0" fontId="45" fillId="15" borderId="12" xfId="0" applyFont="1" applyFill="1" applyBorder="1" applyAlignment="1" applyProtection="1">
      <alignment horizontal="right"/>
    </xf>
    <xf numFmtId="0" fontId="5" fillId="15" borderId="0" xfId="0" applyFont="1" applyFill="1" applyBorder="1" applyAlignment="1">
      <alignment horizontal="left" wrapText="1" indent="1"/>
    </xf>
    <xf numFmtId="0" fontId="45" fillId="15" borderId="0" xfId="0" applyFont="1" applyFill="1" applyBorder="1" applyAlignment="1" applyProtection="1">
      <alignment horizontal="right"/>
    </xf>
    <xf numFmtId="0" fontId="25" fillId="16" borderId="0" xfId="0" applyFont="1" applyFill="1" applyBorder="1" applyAlignment="1">
      <alignment horizontal="left" wrapText="1"/>
    </xf>
    <xf numFmtId="0" fontId="0" fillId="16" borderId="0" xfId="0" applyFill="1" applyBorder="1" applyAlignment="1">
      <alignment horizontal="left" wrapText="1"/>
    </xf>
    <xf numFmtId="0" fontId="27" fillId="16" borderId="0" xfId="0" applyFont="1" applyFill="1" applyAlignment="1">
      <alignment horizontal="left" indent="1"/>
    </xf>
    <xf numFmtId="0" fontId="27" fillId="16" borderId="0" xfId="0" applyFont="1" applyFill="1" applyAlignment="1">
      <alignment horizontal="left" wrapText="1" indent="1"/>
    </xf>
    <xf numFmtId="0" fontId="27" fillId="16" borderId="0" xfId="0" applyFont="1" applyFill="1"/>
    <xf numFmtId="0" fontId="25" fillId="16" borderId="0" xfId="0" applyFont="1" applyFill="1" applyAlignment="1">
      <alignment horizontal="left" wrapText="1" indent="1"/>
    </xf>
    <xf numFmtId="0" fontId="27" fillId="16" borderId="0" xfId="0" applyFont="1" applyFill="1" applyAlignment="1">
      <alignment horizontal="left" wrapText="1" indent="1"/>
    </xf>
    <xf numFmtId="0" fontId="25" fillId="16" borderId="0" xfId="0" applyFont="1" applyFill="1" applyAlignment="1">
      <alignment horizontal="left" wrapText="1" indent="1"/>
    </xf>
    <xf numFmtId="0" fontId="16" fillId="0" borderId="0" xfId="0" applyFont="1" applyBorder="1" applyAlignment="1" applyProtection="1">
      <alignment wrapText="1"/>
    </xf>
    <xf numFmtId="0" fontId="17" fillId="12" borderId="40" xfId="0" applyFont="1" applyFill="1" applyBorder="1" applyAlignment="1">
      <alignment horizontal="left" wrapText="1" indent="1"/>
    </xf>
    <xf numFmtId="0" fontId="12" fillId="0" borderId="17" xfId="3" applyNumberFormat="1" applyFont="1" applyBorder="1" applyAlignment="1" applyProtection="1">
      <alignment horizontal="right"/>
      <protection locked="0"/>
    </xf>
    <xf numFmtId="3" fontId="16" fillId="0" borderId="22" xfId="3" applyNumberFormat="1" applyFont="1" applyFill="1" applyBorder="1" applyAlignment="1" applyProtection="1">
      <protection locked="0"/>
    </xf>
    <xf numFmtId="3" fontId="12" fillId="13" borderId="26" xfId="3" applyNumberFormat="1" applyFont="1" applyFill="1" applyBorder="1" applyAlignment="1" applyProtection="1">
      <alignment horizontal="right" indent="1"/>
    </xf>
    <xf numFmtId="3" fontId="16" fillId="12" borderId="2" xfId="3" applyNumberFormat="1" applyFont="1" applyFill="1" applyBorder="1" applyAlignment="1" applyProtection="1">
      <alignment horizontal="right" wrapText="1" indent="1"/>
    </xf>
    <xf numFmtId="3" fontId="12" fillId="13" borderId="22" xfId="3" applyNumberFormat="1" applyFont="1" applyFill="1" applyBorder="1" applyAlignment="1" applyProtection="1">
      <alignment horizontal="right" wrapText="1" inden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2" fillId="13" borderId="19" xfId="3" applyNumberFormat="1" applyFont="1" applyFill="1" applyBorder="1" applyAlignment="1" applyProtection="1">
      <alignment horizontal="right" wrapText="1" inden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3" fontId="2" fillId="13" borderId="22" xfId="3" applyNumberFormat="1" applyFont="1" applyFill="1" applyBorder="1" applyAlignment="1" applyProtection="1">
      <alignment horizontal="right" wrapText="1" indent="1"/>
    </xf>
    <xf numFmtId="3" fontId="20" fillId="0" borderId="19" xfId="0" applyNumberFormat="1" applyFont="1" applyFill="1" applyBorder="1" applyAlignment="1" applyProtection="1">
      <alignment wrapText="1"/>
      <protection locked="0"/>
    </xf>
    <xf numFmtId="3" fontId="20" fillId="0" borderId="19" xfId="0" applyNumberFormat="1" applyFont="1" applyBorder="1" applyAlignment="1" applyProtection="1">
      <protection locked="0"/>
    </xf>
    <xf numFmtId="3" fontId="20" fillId="0" borderId="22" xfId="0" applyNumberFormat="1" applyFont="1" applyFill="1" applyBorder="1" applyAlignment="1" applyProtection="1">
      <alignment wrapText="1"/>
      <protection locked="0"/>
    </xf>
    <xf numFmtId="3" fontId="20" fillId="0" borderId="26" xfId="0" applyNumberFormat="1" applyFont="1" applyFill="1" applyBorder="1" applyAlignment="1" applyProtection="1">
      <alignment wrapText="1"/>
      <protection locked="0"/>
    </xf>
    <xf numFmtId="0" fontId="5" fillId="0" borderId="39" xfId="0" applyFont="1" applyFill="1" applyBorder="1" applyAlignment="1" applyProtection="1">
      <alignment horizontal="right" wrapText="1" indent="1"/>
      <protection locked="0"/>
    </xf>
    <xf numFmtId="0" fontId="24" fillId="8" borderId="0" xfId="0" applyFont="1" applyFill="1" applyAlignment="1">
      <alignment horizontal="left" wrapText="1" indent="1"/>
    </xf>
    <xf numFmtId="0" fontId="15" fillId="8" borderId="0" xfId="0" applyFont="1" applyFill="1" applyAlignment="1">
      <alignment horizontal="left" wrapText="1" indent="1"/>
    </xf>
    <xf numFmtId="0" fontId="28" fillId="8" borderId="0" xfId="0" applyFont="1" applyFill="1" applyAlignment="1">
      <alignment horizontal="left" wrapText="1" indent="1"/>
    </xf>
    <xf numFmtId="3" fontId="2" fillId="0" borderId="2" xfId="0" applyNumberFormat="1" applyFont="1" applyBorder="1" applyAlignment="1" applyProtection="1">
      <alignment horizontal="left"/>
      <protection locked="0"/>
    </xf>
    <xf numFmtId="1" fontId="2" fillId="8" borderId="33" xfId="1" applyNumberFormat="1" applyFont="1" applyFill="1" applyBorder="1" applyProtection="1"/>
    <xf numFmtId="0" fontId="24" fillId="8" borderId="0" xfId="0" applyFont="1" applyFill="1" applyAlignment="1">
      <alignment horizontal="left" wrapText="1" indent="1"/>
    </xf>
    <xf numFmtId="0" fontId="28" fillId="8" borderId="0" xfId="0" applyFont="1" applyFill="1" applyAlignment="1">
      <alignment horizontal="left" wrapText="1"/>
    </xf>
    <xf numFmtId="0" fontId="15" fillId="8" borderId="0" xfId="0" applyFont="1" applyFill="1" applyAlignment="1">
      <alignment horizontal="left" wrapText="1" indent="1"/>
    </xf>
    <xf numFmtId="0" fontId="28" fillId="8" borderId="0" xfId="0" applyFont="1" applyFill="1" applyAlignment="1">
      <alignment horizontal="left" wrapText="1" indent="1"/>
    </xf>
    <xf numFmtId="0" fontId="27" fillId="16" borderId="0" xfId="0" applyFont="1" applyFill="1" applyAlignment="1">
      <alignment horizontal="left" wrapText="1" indent="1"/>
    </xf>
    <xf numFmtId="0" fontId="25" fillId="16" borderId="0" xfId="0" applyFont="1" applyFill="1" applyAlignment="1">
      <alignment horizontal="left" wrapText="1" indent="1"/>
    </xf>
    <xf numFmtId="3" fontId="2" fillId="0" borderId="2" xfId="0" applyNumberFormat="1" applyFont="1" applyBorder="1" applyAlignment="1" applyProtection="1">
      <alignment horizontal="right"/>
    </xf>
    <xf numFmtId="3" fontId="2" fillId="0" borderId="4" xfId="0" applyNumberFormat="1" applyFont="1" applyBorder="1" applyAlignment="1" applyProtection="1">
      <alignment horizontal="right"/>
    </xf>
    <xf numFmtId="1" fontId="2" fillId="0" borderId="2" xfId="1" applyNumberFormat="1" applyFont="1" applyBorder="1" applyProtection="1"/>
    <xf numFmtId="1" fontId="2" fillId="0" borderId="3" xfId="1" applyNumberFormat="1" applyFont="1" applyBorder="1" applyProtection="1"/>
    <xf numFmtId="3" fontId="6" fillId="2" borderId="2" xfId="0" applyNumberFormat="1" applyFont="1" applyFill="1" applyBorder="1" applyAlignment="1" applyProtection="1">
      <alignment horizontal="right" wrapText="1"/>
    </xf>
    <xf numFmtId="1" fontId="6" fillId="2" borderId="2" xfId="0" applyNumberFormat="1" applyFont="1" applyFill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/>
    </xf>
    <xf numFmtId="1" fontId="2" fillId="0" borderId="5" xfId="1" applyNumberFormat="1" applyFont="1" applyBorder="1" applyProtection="1"/>
    <xf numFmtId="1" fontId="2" fillId="0" borderId="33" xfId="1" applyNumberFormat="1" applyFont="1" applyBorder="1" applyProtection="1"/>
    <xf numFmtId="3" fontId="6" fillId="2" borderId="5" xfId="0" applyNumberFormat="1" applyFont="1" applyFill="1" applyBorder="1" applyAlignment="1" applyProtection="1">
      <alignment horizontal="right" wrapText="1"/>
    </xf>
    <xf numFmtId="1" fontId="6" fillId="2" borderId="5" xfId="0" applyNumberFormat="1" applyFont="1" applyFill="1" applyBorder="1" applyAlignment="1" applyProtection="1">
      <alignment horizontal="right" wrapText="1"/>
    </xf>
    <xf numFmtId="1" fontId="2" fillId="0" borderId="4" xfId="1" applyNumberFormat="1" applyFont="1" applyBorder="1" applyProtection="1"/>
    <xf numFmtId="0" fontId="2" fillId="0" borderId="2" xfId="0" applyFont="1" applyFill="1" applyBorder="1" applyProtection="1"/>
    <xf numFmtId="0" fontId="2" fillId="0" borderId="2" xfId="0" applyFont="1" applyBorder="1" applyProtection="1"/>
    <xf numFmtId="3" fontId="2" fillId="0" borderId="0" xfId="0" applyNumberFormat="1" applyFont="1" applyProtection="1"/>
    <xf numFmtId="3" fontId="2" fillId="0" borderId="2" xfId="0" applyNumberFormat="1" applyFont="1" applyBorder="1" applyProtection="1"/>
    <xf numFmtId="0" fontId="2" fillId="0" borderId="5" xfId="0" applyFont="1" applyFill="1" applyBorder="1" applyProtection="1"/>
    <xf numFmtId="0" fontId="2" fillId="0" borderId="5" xfId="0" applyFont="1" applyBorder="1" applyProtection="1"/>
    <xf numFmtId="3" fontId="2" fillId="0" borderId="4" xfId="1" applyNumberFormat="1" applyFont="1" applyBorder="1" applyProtection="1"/>
    <xf numFmtId="3" fontId="2" fillId="0" borderId="5" xfId="1" applyNumberFormat="1" applyFont="1" applyBorder="1" applyProtection="1"/>
    <xf numFmtId="0" fontId="18" fillId="0" borderId="0" xfId="0" applyFont="1" applyFill="1" applyBorder="1" applyAlignment="1">
      <alignment horizontal="left" vertical="center" wrapText="1" indent="2"/>
    </xf>
    <xf numFmtId="0" fontId="18" fillId="0" borderId="0" xfId="0" applyFont="1" applyFill="1" applyBorder="1" applyAlignment="1">
      <alignment horizontal="left" vertical="center" wrapText="1" indent="2"/>
    </xf>
    <xf numFmtId="0" fontId="47" fillId="0" borderId="9" xfId="0" applyFont="1" applyBorder="1" applyAlignment="1" applyProtection="1">
      <alignment horizontal="left" indent="4"/>
      <protection locked="0"/>
    </xf>
    <xf numFmtId="0" fontId="47" fillId="0" borderId="27" xfId="0" applyFont="1" applyBorder="1" applyAlignment="1" applyProtection="1">
      <alignment horizontal="left" indent="4"/>
      <protection locked="0"/>
    </xf>
    <xf numFmtId="0" fontId="19" fillId="14" borderId="2" xfId="3" applyNumberFormat="1" applyFont="1" applyFill="1" applyBorder="1" applyAlignment="1" applyProtection="1">
      <alignment horizontal="right" wrapText="1" indent="1"/>
    </xf>
    <xf numFmtId="0" fontId="18" fillId="10" borderId="22" xfId="3" applyNumberFormat="1" applyFont="1" applyFill="1" applyBorder="1" applyAlignment="1" applyProtection="1">
      <alignment horizontal="right" wrapText="1" indent="1"/>
    </xf>
    <xf numFmtId="0" fontId="19" fillId="0" borderId="5" xfId="0" applyNumberFormat="1" applyFont="1" applyBorder="1" applyAlignment="1" applyProtection="1">
      <alignment horizontal="right" wrapText="1"/>
      <protection locked="0"/>
    </xf>
    <xf numFmtId="0" fontId="19" fillId="14" borderId="5" xfId="0" applyNumberFormat="1" applyFont="1" applyFill="1" applyBorder="1" applyAlignment="1" applyProtection="1">
      <alignment horizontal="center" wrapText="1"/>
    </xf>
    <xf numFmtId="0" fontId="19" fillId="10" borderId="19" xfId="3" applyNumberFormat="1" applyFont="1" applyFill="1" applyBorder="1" applyAlignment="1" applyProtection="1">
      <alignment horizontal="right" wrapText="1" indent="1"/>
    </xf>
    <xf numFmtId="0" fontId="19" fillId="14" borderId="2" xfId="0" applyFont="1" applyFill="1" applyBorder="1" applyAlignment="1" applyProtection="1">
      <alignment horizontal="center" wrapText="1"/>
    </xf>
    <xf numFmtId="0" fontId="19" fillId="0" borderId="2" xfId="0" applyNumberFormat="1" applyFont="1" applyFill="1" applyBorder="1" applyAlignment="1" applyProtection="1">
      <alignment horizontal="right" wrapText="1"/>
      <protection locked="0"/>
    </xf>
    <xf numFmtId="0" fontId="19" fillId="14" borderId="2" xfId="0" applyNumberFormat="1" applyFont="1" applyFill="1" applyBorder="1" applyAlignment="1" applyProtection="1">
      <alignment horizontal="center" wrapText="1"/>
    </xf>
    <xf numFmtId="0" fontId="19" fillId="0" borderId="2" xfId="0" applyNumberFormat="1" applyFont="1" applyBorder="1" applyAlignment="1" applyProtection="1">
      <alignment horizontal="right" wrapText="1"/>
      <protection locked="0"/>
    </xf>
    <xf numFmtId="0" fontId="19" fillId="10" borderId="22" xfId="3" applyNumberFormat="1" applyFont="1" applyFill="1" applyBorder="1" applyAlignment="1" applyProtection="1">
      <alignment horizontal="right" wrapText="1" indent="1"/>
    </xf>
    <xf numFmtId="0" fontId="19" fillId="0" borderId="2" xfId="0" applyNumberFormat="1" applyFont="1" applyFill="1" applyBorder="1" applyAlignment="1" applyProtection="1">
      <alignment horizontal="center" wrapText="1"/>
      <protection locked="0"/>
    </xf>
    <xf numFmtId="0" fontId="18" fillId="0" borderId="0" xfId="0" applyFont="1" applyFill="1" applyBorder="1" applyAlignment="1">
      <alignment horizontal="left" vertical="center" wrapText="1" indent="2"/>
    </xf>
    <xf numFmtId="3" fontId="40" fillId="0" borderId="19" xfId="3" applyNumberFormat="1" applyFont="1" applyBorder="1" applyAlignment="1" applyProtection="1">
      <alignment horizontal="right"/>
      <protection locked="0"/>
    </xf>
    <xf numFmtId="3" fontId="42" fillId="0" borderId="22" xfId="3" applyNumberFormat="1" applyFont="1" applyFill="1" applyBorder="1" applyAlignment="1" applyProtection="1">
      <alignment horizontal="right"/>
      <protection locked="0"/>
    </xf>
    <xf numFmtId="3" fontId="42" fillId="0" borderId="26" xfId="0" applyNumberFormat="1" applyFont="1" applyBorder="1" applyAlignment="1" applyProtection="1">
      <alignment horizontal="right"/>
      <protection locked="0"/>
    </xf>
    <xf numFmtId="3" fontId="19" fillId="0" borderId="26" xfId="0" applyNumberFormat="1" applyFont="1" applyFill="1" applyBorder="1" applyAlignment="1" applyProtection="1">
      <alignment vertical="top" wrapText="1"/>
      <protection locked="0"/>
    </xf>
    <xf numFmtId="0" fontId="18" fillId="0" borderId="0" xfId="0" applyFont="1" applyFill="1" applyBorder="1" applyAlignment="1">
      <alignment horizontal="left" vertical="center" wrapText="1" indent="2"/>
    </xf>
    <xf numFmtId="0" fontId="8" fillId="20" borderId="0" xfId="0" applyFont="1" applyFill="1"/>
    <xf numFmtId="0" fontId="8" fillId="20" borderId="0" xfId="0" applyFont="1" applyFill="1" applyAlignment="1">
      <alignment horizontal="left"/>
    </xf>
    <xf numFmtId="0" fontId="49" fillId="17" borderId="17" xfId="4" applyNumberFormat="1" applyFont="1" applyBorder="1" applyAlignment="1" applyProtection="1">
      <protection locked="0"/>
    </xf>
    <xf numFmtId="0" fontId="49" fillId="19" borderId="22" xfId="6" applyNumberFormat="1" applyFont="1" applyBorder="1" applyAlignment="1" applyProtection="1">
      <protection locked="0"/>
    </xf>
    <xf numFmtId="0" fontId="49" fillId="18" borderId="22" xfId="5" applyNumberFormat="1" applyFont="1" applyBorder="1" applyAlignment="1" applyProtection="1">
      <protection locked="0"/>
    </xf>
    <xf numFmtId="0" fontId="49" fillId="19" borderId="2" xfId="6" applyNumberFormat="1" applyFont="1" applyBorder="1" applyAlignment="1" applyProtection="1">
      <alignment horizontal="right" wrapText="1" indent="1"/>
    </xf>
    <xf numFmtId="0" fontId="49" fillId="18" borderId="2" xfId="5" applyNumberFormat="1" applyFont="1" applyBorder="1" applyAlignment="1" applyProtection="1">
      <alignment horizontal="right" wrapText="1" indent="1"/>
    </xf>
    <xf numFmtId="0" fontId="5" fillId="20" borderId="18" xfId="0" applyFont="1" applyFill="1" applyBorder="1" applyAlignment="1">
      <alignment horizontal="left" wrapText="1"/>
    </xf>
    <xf numFmtId="0" fontId="16" fillId="0" borderId="0" xfId="0" applyFont="1" applyBorder="1" applyAlignment="1">
      <alignment horizontal="left"/>
    </xf>
    <xf numFmtId="3" fontId="2" fillId="12" borderId="5" xfId="0" applyNumberFormat="1" applyFont="1" applyFill="1" applyBorder="1" applyAlignment="1" applyProtection="1">
      <alignment horizontal="center" wrapText="1"/>
    </xf>
    <xf numFmtId="3" fontId="2" fillId="12" borderId="2" xfId="0" applyNumberFormat="1" applyFont="1" applyFill="1" applyBorder="1" applyAlignment="1" applyProtection="1">
      <alignment horizontal="center" wrapText="1"/>
    </xf>
    <xf numFmtId="3" fontId="2" fillId="0" borderId="2" xfId="0" applyNumberFormat="1" applyFont="1" applyFill="1" applyBorder="1" applyAlignment="1" applyProtection="1">
      <alignment horizontal="center" wrapText="1"/>
      <protection locked="0"/>
    </xf>
    <xf numFmtId="3" fontId="20" fillId="0" borderId="19" xfId="0" applyNumberFormat="1" applyFont="1" applyBorder="1" applyAlignment="1" applyProtection="1">
      <alignment horizontal="center"/>
      <protection locked="0"/>
    </xf>
    <xf numFmtId="0" fontId="52" fillId="0" borderId="6" xfId="0" applyFont="1" applyBorder="1" applyAlignment="1">
      <alignment horizontal="left" vertical="center"/>
    </xf>
    <xf numFmtId="0" fontId="13" fillId="12" borderId="9" xfId="0" applyFont="1" applyFill="1" applyBorder="1" applyAlignment="1">
      <alignment horizontal="left" wrapText="1" indent="1"/>
    </xf>
    <xf numFmtId="0" fontId="13" fillId="12" borderId="0" xfId="0" applyFont="1" applyFill="1" applyBorder="1" applyAlignment="1">
      <alignment horizontal="left" wrapText="1" indent="1"/>
    </xf>
    <xf numFmtId="0" fontId="13" fillId="12" borderId="16" xfId="0" applyFont="1" applyFill="1" applyBorder="1" applyAlignment="1">
      <alignment horizontal="left" indent="1"/>
    </xf>
    <xf numFmtId="0" fontId="40" fillId="0" borderId="7" xfId="0" applyFont="1" applyBorder="1" applyAlignment="1">
      <alignment horizontal="left" indent="1"/>
    </xf>
    <xf numFmtId="0" fontId="13" fillId="0" borderId="18" xfId="0" applyFont="1" applyBorder="1" applyAlignment="1">
      <alignment horizontal="left" indent="1"/>
    </xf>
    <xf numFmtId="0" fontId="13" fillId="12" borderId="20" xfId="0" applyFont="1" applyFill="1" applyBorder="1" applyAlignment="1">
      <alignment horizontal="left" indent="1"/>
    </xf>
    <xf numFmtId="0" fontId="40" fillId="0" borderId="21" xfId="0" applyFont="1" applyBorder="1" applyAlignment="1">
      <alignment horizontal="left" indent="1"/>
    </xf>
    <xf numFmtId="0" fontId="13" fillId="0" borderId="23" xfId="0" applyFont="1" applyBorder="1" applyAlignment="1">
      <alignment horizontal="left" indent="1"/>
    </xf>
    <xf numFmtId="0" fontId="40" fillId="0" borderId="21" xfId="0" applyFont="1" applyBorder="1" applyAlignment="1">
      <alignment horizontal="left" wrapText="1" indent="1"/>
    </xf>
    <xf numFmtId="0" fontId="13" fillId="0" borderId="25" xfId="0" applyFont="1" applyBorder="1" applyAlignment="1">
      <alignment horizontal="left" indent="1"/>
    </xf>
    <xf numFmtId="0" fontId="12" fillId="0" borderId="28" xfId="0" applyFont="1" applyFill="1" applyBorder="1" applyAlignment="1">
      <alignment horizontal="left" indent="1"/>
    </xf>
    <xf numFmtId="0" fontId="59" fillId="12" borderId="10" xfId="0" applyFont="1" applyFill="1" applyBorder="1" applyAlignment="1">
      <alignment horizontal="left"/>
    </xf>
    <xf numFmtId="0" fontId="12" fillId="0" borderId="5" xfId="0" applyFont="1" applyBorder="1" applyAlignment="1">
      <alignment horizontal="left" vertical="top" wrapText="1"/>
    </xf>
    <xf numFmtId="0" fontId="40" fillId="0" borderId="5" xfId="0" applyFont="1" applyBorder="1" applyAlignment="1">
      <alignment horizontal="left" vertical="top" wrapText="1"/>
    </xf>
    <xf numFmtId="0" fontId="13" fillId="12" borderId="34" xfId="0" applyFont="1" applyFill="1" applyBorder="1" applyAlignment="1">
      <alignment horizontal="left" wrapText="1"/>
    </xf>
    <xf numFmtId="0" fontId="16" fillId="12" borderId="2" xfId="3" applyNumberFormat="1" applyFont="1" applyFill="1" applyBorder="1" applyAlignment="1" applyProtection="1">
      <alignment horizontal="right" wrapText="1"/>
    </xf>
    <xf numFmtId="0" fontId="12" fillId="13" borderId="22" xfId="3" applyNumberFormat="1" applyFont="1" applyFill="1" applyBorder="1" applyAlignment="1" applyProtection="1">
      <alignment horizontal="right" wrapText="1"/>
    </xf>
    <xf numFmtId="0" fontId="56" fillId="0" borderId="18" xfId="0" applyFont="1" applyBorder="1" applyAlignment="1">
      <alignment horizontal="left" wrapText="1"/>
    </xf>
    <xf numFmtId="0" fontId="16" fillId="0" borderId="5" xfId="0" applyNumberFormat="1" applyFont="1" applyBorder="1" applyAlignment="1" applyProtection="1">
      <alignment horizontal="right" wrapText="1"/>
      <protection locked="0"/>
    </xf>
    <xf numFmtId="0" fontId="16" fillId="12" borderId="5" xfId="0" applyNumberFormat="1" applyFont="1" applyFill="1" applyBorder="1" applyAlignment="1" applyProtection="1">
      <alignment horizontal="right" wrapText="1"/>
    </xf>
    <xf numFmtId="0" fontId="16" fillId="13" borderId="19" xfId="3" applyNumberFormat="1" applyFont="1" applyFill="1" applyBorder="1" applyAlignment="1" applyProtection="1">
      <alignment horizontal="right" wrapText="1"/>
    </xf>
    <xf numFmtId="0" fontId="53" fillId="0" borderId="23" xfId="0" applyFont="1" applyBorder="1" applyAlignment="1">
      <alignment horizontal="left" wrapText="1"/>
    </xf>
    <xf numFmtId="0" fontId="16" fillId="12" borderId="2" xfId="0" applyFont="1" applyFill="1" applyBorder="1" applyAlignment="1" applyProtection="1">
      <alignment horizontal="right" wrapText="1"/>
    </xf>
    <xf numFmtId="0" fontId="16" fillId="0" borderId="2" xfId="0" applyNumberFormat="1" applyFont="1" applyFill="1" applyBorder="1" applyAlignment="1" applyProtection="1">
      <alignment horizontal="right" wrapText="1"/>
      <protection locked="0"/>
    </xf>
    <xf numFmtId="0" fontId="16" fillId="12" borderId="2" xfId="0" applyNumberFormat="1" applyFont="1" applyFill="1" applyBorder="1" applyAlignment="1" applyProtection="1">
      <alignment horizontal="right" wrapText="1"/>
    </xf>
    <xf numFmtId="0" fontId="16" fillId="0" borderId="2" xfId="0" applyNumberFormat="1" applyFont="1" applyBorder="1" applyAlignment="1" applyProtection="1">
      <alignment horizontal="right" wrapText="1"/>
      <protection locked="0"/>
    </xf>
    <xf numFmtId="0" fontId="16" fillId="13" borderId="22" xfId="3" applyNumberFormat="1" applyFont="1" applyFill="1" applyBorder="1" applyAlignment="1" applyProtection="1">
      <alignment horizontal="right" wrapText="1"/>
    </xf>
    <xf numFmtId="0" fontId="0" fillId="0" borderId="9" xfId="0" applyBorder="1" applyAlignment="1" applyProtection="1">
      <alignment horizontal="center"/>
      <protection locked="0"/>
    </xf>
    <xf numFmtId="0" fontId="20" fillId="0" borderId="20" xfId="0" applyFont="1" applyFill="1" applyBorder="1" applyAlignment="1">
      <alignment horizontal="left" wrapText="1" indent="1"/>
    </xf>
    <xf numFmtId="0" fontId="16" fillId="0" borderId="19" xfId="0" applyFont="1" applyFill="1" applyBorder="1" applyAlignment="1" applyProtection="1">
      <alignment vertical="top" wrapText="1"/>
      <protection locked="0"/>
    </xf>
    <xf numFmtId="0" fontId="16" fillId="0" borderId="19" xfId="0" applyFont="1" applyBorder="1" applyAlignment="1" applyProtection="1">
      <alignment horizontal="right"/>
      <protection locked="0"/>
    </xf>
    <xf numFmtId="0" fontId="20" fillId="0" borderId="34" xfId="0" applyFont="1" applyFill="1" applyBorder="1" applyAlignment="1">
      <alignment horizontal="left" wrapText="1" indent="1"/>
    </xf>
    <xf numFmtId="0" fontId="16" fillId="0" borderId="22" xfId="0" applyFont="1" applyFill="1" applyBorder="1" applyAlignment="1" applyProtection="1">
      <alignment vertical="top" wrapText="1"/>
      <protection locked="0"/>
    </xf>
    <xf numFmtId="0" fontId="16" fillId="0" borderId="19" xfId="0" applyFont="1" applyBorder="1" applyAlignment="1" applyProtection="1">
      <alignment horizontal="center"/>
      <protection locked="0"/>
    </xf>
    <xf numFmtId="0" fontId="61" fillId="0" borderId="25" xfId="0" applyFont="1" applyFill="1" applyBorder="1" applyAlignment="1">
      <alignment horizontal="left" wrapText="1" indent="1"/>
    </xf>
    <xf numFmtId="0" fontId="16" fillId="0" borderId="26" xfId="0" applyFont="1" applyFill="1" applyBorder="1" applyAlignment="1" applyProtection="1">
      <alignment vertical="top" wrapText="1"/>
      <protection locked="0"/>
    </xf>
    <xf numFmtId="0" fontId="20" fillId="0" borderId="25" xfId="0" applyFont="1" applyFill="1" applyBorder="1" applyAlignment="1">
      <alignment horizontal="left" wrapText="1" indent="1"/>
    </xf>
    <xf numFmtId="3" fontId="20" fillId="0" borderId="26" xfId="0" applyNumberFormat="1" applyFont="1" applyBorder="1" applyAlignment="1" applyProtection="1">
      <protection locked="0"/>
    </xf>
    <xf numFmtId="0" fontId="18" fillId="0" borderId="0" xfId="0" applyFont="1" applyFill="1" applyBorder="1" applyAlignment="1">
      <alignment horizontal="left" vertical="center" wrapText="1" indent="2"/>
    </xf>
    <xf numFmtId="0" fontId="18" fillId="0" borderId="0" xfId="0" applyFont="1" applyFill="1" applyBorder="1" applyAlignment="1">
      <alignment horizontal="left" vertical="center" wrapText="1" indent="2"/>
    </xf>
    <xf numFmtId="0" fontId="24" fillId="8" borderId="0" xfId="0" applyFont="1" applyFill="1" applyAlignment="1">
      <alignment horizontal="left" wrapText="1" indent="1"/>
    </xf>
    <xf numFmtId="0" fontId="28" fillId="8" borderId="0" xfId="0" applyFont="1" applyFill="1" applyAlignment="1">
      <alignment horizontal="left" wrapText="1"/>
    </xf>
    <xf numFmtId="0" fontId="15" fillId="8" borderId="0" xfId="0" applyFont="1" applyFill="1" applyAlignment="1">
      <alignment horizontal="left" wrapText="1" indent="1"/>
    </xf>
    <xf numFmtId="0" fontId="14" fillId="12" borderId="37" xfId="0" applyFont="1" applyFill="1" applyBorder="1" applyAlignment="1">
      <alignment horizontal="left" vertical="center" wrapText="1"/>
    </xf>
    <xf numFmtId="0" fontId="14" fillId="12" borderId="38" xfId="0" applyFont="1" applyFill="1" applyBorder="1" applyAlignment="1">
      <alignment horizontal="left" vertical="center" wrapText="1"/>
    </xf>
    <xf numFmtId="0" fontId="5" fillId="11" borderId="10" xfId="0" applyFont="1" applyFill="1" applyBorder="1" applyAlignment="1">
      <alignment horizontal="left" wrapText="1" indent="1"/>
    </xf>
    <xf numFmtId="0" fontId="5" fillId="11" borderId="32" xfId="0" applyFont="1" applyFill="1" applyBorder="1" applyAlignment="1">
      <alignment horizontal="left" wrapText="1" indent="1"/>
    </xf>
    <xf numFmtId="0" fontId="28" fillId="8" borderId="0" xfId="0" applyFont="1" applyFill="1" applyAlignment="1">
      <alignment horizontal="left" wrapText="1" indent="1"/>
    </xf>
    <xf numFmtId="0" fontId="20" fillId="12" borderId="6" xfId="0" applyFont="1" applyFill="1" applyBorder="1" applyAlignment="1">
      <alignment horizontal="left" vertical="center" wrapText="1"/>
    </xf>
    <xf numFmtId="0" fontId="20" fillId="12" borderId="7" xfId="0" applyFont="1" applyFill="1" applyBorder="1" applyAlignment="1">
      <alignment horizontal="left" vertical="center" wrapText="1"/>
    </xf>
    <xf numFmtId="0" fontId="20" fillId="12" borderId="8" xfId="0" applyFont="1" applyFill="1" applyBorder="1" applyAlignment="1">
      <alignment horizontal="left" vertical="center" wrapText="1"/>
    </xf>
    <xf numFmtId="0" fontId="13" fillId="0" borderId="10" xfId="0" applyFont="1" applyBorder="1" applyAlignment="1" applyProtection="1">
      <alignment horizontal="left" wrapText="1" indent="1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2" fillId="0" borderId="10" xfId="0" applyFont="1" applyBorder="1" applyAlignment="1" applyProtection="1">
      <alignment horizontal="left" wrapText="1" indent="1"/>
      <protection locked="0"/>
    </xf>
    <xf numFmtId="0" fontId="2" fillId="0" borderId="11" xfId="0" applyFont="1" applyBorder="1" applyAlignment="1" applyProtection="1">
      <alignment horizontal="left" wrapText="1" indent="1"/>
      <protection locked="0"/>
    </xf>
    <xf numFmtId="164" fontId="13" fillId="0" borderId="10" xfId="0" applyNumberFormat="1" applyFont="1" applyFill="1" applyBorder="1" applyAlignment="1" applyProtection="1">
      <alignment horizontal="left" wrapText="1" indent="1"/>
      <protection locked="0"/>
    </xf>
    <xf numFmtId="164" fontId="13" fillId="0" borderId="11" xfId="0" applyNumberFormat="1" applyFont="1" applyFill="1" applyBorder="1" applyAlignment="1" applyProtection="1">
      <alignment horizontal="left" wrapText="1" indent="1"/>
      <protection locked="0"/>
    </xf>
    <xf numFmtId="0" fontId="15" fillId="0" borderId="10" xfId="0" applyFont="1" applyBorder="1" applyAlignment="1" applyProtection="1">
      <alignment horizontal="left" indent="1"/>
      <protection locked="0"/>
    </xf>
    <xf numFmtId="0" fontId="15" fillId="0" borderId="11" xfId="0" applyFont="1" applyBorder="1" applyAlignment="1" applyProtection="1">
      <alignment horizontal="left" indent="1"/>
      <protection locked="0"/>
    </xf>
    <xf numFmtId="0" fontId="15" fillId="0" borderId="12" xfId="0" applyFont="1" applyBorder="1" applyAlignment="1" applyProtection="1">
      <alignment horizontal="left" indent="2"/>
    </xf>
    <xf numFmtId="0" fontId="15" fillId="0" borderId="13" xfId="0" applyFont="1" applyBorder="1" applyAlignment="1" applyProtection="1">
      <alignment horizontal="left" indent="2"/>
    </xf>
    <xf numFmtId="0" fontId="17" fillId="12" borderId="14" xfId="0" applyFont="1" applyFill="1" applyBorder="1" applyAlignment="1">
      <alignment horizontal="left" wrapText="1" indent="1"/>
    </xf>
    <xf numFmtId="0" fontId="17" fillId="12" borderId="15" xfId="0" applyFont="1" applyFill="1" applyBorder="1" applyAlignment="1">
      <alignment horizontal="left" wrapText="1" indent="1"/>
    </xf>
    <xf numFmtId="0" fontId="2" fillId="0" borderId="24" xfId="0" applyFont="1" applyFill="1" applyBorder="1" applyAlignment="1">
      <alignment horizontal="left" wrapText="1" indent="1"/>
    </xf>
    <xf numFmtId="0" fontId="2" fillId="0" borderId="27" xfId="0" applyFont="1" applyFill="1" applyBorder="1" applyAlignment="1">
      <alignment horizontal="left" wrapText="1" indent="1"/>
    </xf>
    <xf numFmtId="0" fontId="18" fillId="0" borderId="29" xfId="0" applyFont="1" applyFill="1" applyBorder="1" applyAlignment="1">
      <alignment horizontal="left" vertical="center" wrapText="1" indent="2"/>
    </xf>
    <xf numFmtId="0" fontId="0" fillId="0" borderId="0" xfId="0" applyBorder="1" applyAlignment="1">
      <alignment horizontal="left" indent="2"/>
    </xf>
    <xf numFmtId="0" fontId="0" fillId="0" borderId="30" xfId="0" applyBorder="1" applyAlignment="1">
      <alignment horizontal="left" indent="2"/>
    </xf>
    <xf numFmtId="0" fontId="18" fillId="0" borderId="31" xfId="0" applyFont="1" applyFill="1" applyBorder="1" applyAlignment="1">
      <alignment horizontal="left" vertical="center" wrapText="1" indent="2"/>
    </xf>
    <xf numFmtId="0" fontId="0" fillId="0" borderId="12" xfId="0" applyBorder="1" applyAlignment="1">
      <alignment horizontal="left" vertical="center" wrapText="1" indent="2"/>
    </xf>
    <xf numFmtId="0" fontId="0" fillId="0" borderId="13" xfId="0" applyBorder="1" applyAlignment="1">
      <alignment horizontal="left" vertical="center" wrapText="1" indent="2"/>
    </xf>
    <xf numFmtId="0" fontId="18" fillId="0" borderId="0" xfId="0" applyFont="1" applyFill="1" applyBorder="1" applyAlignment="1">
      <alignment horizontal="left" vertical="center" wrapText="1" indent="2"/>
    </xf>
    <xf numFmtId="0" fontId="18" fillId="0" borderId="30" xfId="0" applyFont="1" applyFill="1" applyBorder="1" applyAlignment="1">
      <alignment horizontal="left" vertical="center" wrapText="1" indent="2"/>
    </xf>
    <xf numFmtId="0" fontId="3" fillId="14" borderId="37" xfId="0" applyFont="1" applyFill="1" applyBorder="1" applyAlignment="1">
      <alignment horizontal="left" vertical="center" wrapText="1"/>
    </xf>
    <xf numFmtId="0" fontId="3" fillId="14" borderId="38" xfId="0" applyFont="1" applyFill="1" applyBorder="1" applyAlignment="1">
      <alignment horizontal="left" vertical="center" wrapText="1"/>
    </xf>
    <xf numFmtId="0" fontId="19" fillId="14" borderId="6" xfId="0" applyFont="1" applyFill="1" applyBorder="1" applyAlignment="1">
      <alignment horizontal="left" vertical="center" wrapText="1"/>
    </xf>
    <xf numFmtId="0" fontId="19" fillId="14" borderId="7" xfId="0" applyFont="1" applyFill="1" applyBorder="1" applyAlignment="1">
      <alignment horizontal="left" vertical="center" wrapText="1"/>
    </xf>
    <xf numFmtId="0" fontId="19" fillId="14" borderId="8" xfId="0" applyFont="1" applyFill="1" applyBorder="1" applyAlignment="1">
      <alignment horizontal="left" vertical="center" wrapText="1"/>
    </xf>
    <xf numFmtId="0" fontId="18" fillId="14" borderId="14" xfId="0" applyFont="1" applyFill="1" applyBorder="1" applyAlignment="1">
      <alignment horizontal="left" wrapText="1" indent="1"/>
    </xf>
    <xf numFmtId="0" fontId="18" fillId="14" borderId="15" xfId="0" applyFont="1" applyFill="1" applyBorder="1" applyAlignment="1">
      <alignment horizontal="left" wrapText="1" indent="1"/>
    </xf>
    <xf numFmtId="0" fontId="5" fillId="0" borderId="24" xfId="0" applyFont="1" applyFill="1" applyBorder="1" applyAlignment="1">
      <alignment horizontal="left" wrapText="1" indent="1"/>
    </xf>
    <xf numFmtId="0" fontId="5" fillId="0" borderId="27" xfId="0" applyFont="1" applyFill="1" applyBorder="1" applyAlignment="1">
      <alignment horizontal="left" wrapText="1" indent="1"/>
    </xf>
    <xf numFmtId="0" fontId="41" fillId="0" borderId="10" xfId="0" applyFont="1" applyBorder="1" applyAlignment="1" applyProtection="1">
      <alignment horizontal="left" wrapText="1" indent="1"/>
      <protection locked="0"/>
    </xf>
    <xf numFmtId="0" fontId="41" fillId="0" borderId="11" xfId="0" applyFont="1" applyBorder="1" applyAlignment="1" applyProtection="1">
      <alignment horizontal="left" wrapText="1" indent="1"/>
      <protection locked="0"/>
    </xf>
    <xf numFmtId="0" fontId="5" fillId="0" borderId="10" xfId="0" applyFont="1" applyBorder="1" applyAlignment="1" applyProtection="1">
      <alignment horizontal="left" wrapText="1" indent="1"/>
      <protection locked="0"/>
    </xf>
    <xf numFmtId="0" fontId="5" fillId="0" borderId="11" xfId="0" applyFont="1" applyBorder="1" applyAlignment="1" applyProtection="1">
      <alignment horizontal="left" wrapText="1" indent="1"/>
      <protection locked="0"/>
    </xf>
    <xf numFmtId="164" fontId="41" fillId="0" borderId="10" xfId="0" applyNumberFormat="1" applyFont="1" applyFill="1" applyBorder="1" applyAlignment="1" applyProtection="1">
      <alignment horizontal="left" wrapText="1" indent="1"/>
      <protection locked="0"/>
    </xf>
    <xf numFmtId="164" fontId="41" fillId="0" borderId="11" xfId="0" applyNumberFormat="1" applyFont="1" applyFill="1" applyBorder="1" applyAlignment="1" applyProtection="1">
      <alignment horizontal="left" wrapText="1" indent="1"/>
      <protection locked="0"/>
    </xf>
    <xf numFmtId="0" fontId="27" fillId="0" borderId="10" xfId="0" applyFont="1" applyBorder="1" applyAlignment="1" applyProtection="1">
      <alignment horizontal="left" indent="1"/>
      <protection locked="0"/>
    </xf>
    <xf numFmtId="0" fontId="27" fillId="0" borderId="11" xfId="0" applyFont="1" applyBorder="1" applyAlignment="1" applyProtection="1">
      <alignment horizontal="left" indent="1"/>
      <protection locked="0"/>
    </xf>
    <xf numFmtId="0" fontId="27" fillId="0" borderId="12" xfId="0" applyFont="1" applyBorder="1" applyAlignment="1" applyProtection="1">
      <alignment horizontal="left" indent="2"/>
    </xf>
    <xf numFmtId="0" fontId="27" fillId="0" borderId="13" xfId="0" applyFont="1" applyBorder="1" applyAlignment="1" applyProtection="1">
      <alignment horizontal="left" indent="2"/>
    </xf>
    <xf numFmtId="0" fontId="5" fillId="15" borderId="10" xfId="0" applyFont="1" applyFill="1" applyBorder="1" applyAlignment="1">
      <alignment horizontal="left" wrapText="1" indent="1"/>
    </xf>
    <xf numFmtId="0" fontId="5" fillId="15" borderId="32" xfId="0" applyFont="1" applyFill="1" applyBorder="1" applyAlignment="1">
      <alignment horizontal="left" wrapText="1" indent="1"/>
    </xf>
    <xf numFmtId="0" fontId="27" fillId="16" borderId="0" xfId="0" applyFont="1" applyFill="1" applyAlignment="1">
      <alignment horizontal="left" wrapText="1" indent="1"/>
    </xf>
    <xf numFmtId="0" fontId="25" fillId="16" borderId="0" xfId="0" applyFont="1" applyFill="1" applyAlignment="1">
      <alignment horizontal="left" wrapText="1"/>
    </xf>
    <xf numFmtId="0" fontId="25" fillId="16" borderId="0" xfId="0" applyFont="1" applyFill="1" applyAlignment="1">
      <alignment horizontal="left" wrapText="1" indent="1"/>
    </xf>
    <xf numFmtId="0" fontId="18" fillId="0" borderId="31" xfId="0" applyFont="1" applyFill="1" applyBorder="1" applyAlignment="1">
      <alignment horizontal="left" vertical="top" wrapText="1" indent="2"/>
    </xf>
    <xf numFmtId="0" fontId="0" fillId="0" borderId="12" xfId="0" applyBorder="1" applyAlignment="1">
      <alignment horizontal="left" vertical="top" wrapText="1" indent="2"/>
    </xf>
    <xf numFmtId="0" fontId="0" fillId="0" borderId="13" xfId="0" applyBorder="1" applyAlignment="1">
      <alignment horizontal="left" vertical="top" wrapText="1" indent="2"/>
    </xf>
    <xf numFmtId="0" fontId="19" fillId="11" borderId="10" xfId="0" applyFont="1" applyFill="1" applyBorder="1" applyAlignment="1">
      <alignment horizontal="left" wrapText="1" indent="1"/>
    </xf>
    <xf numFmtId="0" fontId="16" fillId="12" borderId="6" xfId="0" applyFont="1" applyFill="1" applyBorder="1" applyAlignment="1">
      <alignment horizontal="left" vertical="center" wrapText="1"/>
    </xf>
    <xf numFmtId="0" fontId="53" fillId="0" borderId="10" xfId="0" applyFont="1" applyBorder="1" applyAlignment="1" applyProtection="1">
      <alignment horizontal="left" wrapText="1" indent="1"/>
      <protection locked="0"/>
    </xf>
    <xf numFmtId="0" fontId="53" fillId="0" borderId="11" xfId="0" applyFont="1" applyBorder="1" applyAlignment="1" applyProtection="1">
      <alignment horizontal="left" wrapText="1" indent="1"/>
      <protection locked="0"/>
    </xf>
    <xf numFmtId="0" fontId="54" fillId="0" borderId="10" xfId="0" applyFont="1" applyBorder="1" applyAlignment="1" applyProtection="1">
      <alignment horizontal="left" indent="1"/>
      <protection locked="0"/>
    </xf>
    <xf numFmtId="0" fontId="54" fillId="0" borderId="11" xfId="0" applyFont="1" applyBorder="1" applyAlignment="1" applyProtection="1">
      <alignment horizontal="left" indent="1"/>
      <protection locked="0"/>
    </xf>
    <xf numFmtId="0" fontId="55" fillId="12" borderId="14" xfId="0" applyFont="1" applyFill="1" applyBorder="1" applyAlignment="1">
      <alignment horizontal="left" wrapText="1" indent="1"/>
    </xf>
    <xf numFmtId="0" fontId="20" fillId="0" borderId="24" xfId="0" applyFont="1" applyFill="1" applyBorder="1" applyAlignment="1">
      <alignment horizontal="left" wrapText="1" indent="1"/>
    </xf>
    <xf numFmtId="14" fontId="2" fillId="0" borderId="10" xfId="0" applyNumberFormat="1" applyFont="1" applyBorder="1" applyAlignment="1" applyProtection="1">
      <alignment horizontal="left" wrapText="1" indent="1"/>
      <protection locked="0"/>
    </xf>
    <xf numFmtId="0" fontId="62" fillId="0" borderId="9" xfId="0" applyFont="1" applyBorder="1" applyAlignment="1">
      <alignment horizontal="left" vertical="center" wrapText="1"/>
    </xf>
    <xf numFmtId="0" fontId="62" fillId="0" borderId="30" xfId="0" applyFont="1" applyBorder="1" applyAlignment="1">
      <alignment horizontal="left" vertical="center" wrapText="1"/>
    </xf>
  </cellXfs>
  <cellStyles count="7">
    <cellStyle name="Accent2" xfId="4" builtinId="33"/>
    <cellStyle name="Accent4" xfId="5" builtinId="41"/>
    <cellStyle name="Accent6" xfId="6" builtinId="49"/>
    <cellStyle name="Comma" xfId="3" builtinId="3"/>
    <cellStyle name="Normal" xfId="0" builtinId="0"/>
    <cellStyle name="Normal 2" xfId="2"/>
    <cellStyle name="Percent" xfId="1" builtinId="5"/>
  </cellStyles>
  <dxfs count="241"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5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5050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5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5050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47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48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32</xdr:row>
      <xdr:rowOff>200025</xdr:rowOff>
    </xdr:from>
    <xdr:to>
      <xdr:col>0</xdr:col>
      <xdr:colOff>219075</xdr:colOff>
      <xdr:row>32</xdr:row>
      <xdr:rowOff>419100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47625" y="15697200"/>
          <a:ext cx="219075" cy="123825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619125</xdr:colOff>
      <xdr:row>32</xdr:row>
      <xdr:rowOff>171450</xdr:rowOff>
    </xdr:from>
    <xdr:to>
      <xdr:col>2</xdr:col>
      <xdr:colOff>619125</xdr:colOff>
      <xdr:row>32</xdr:row>
      <xdr:rowOff>390525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105400" y="15668625"/>
          <a:ext cx="219075" cy="123825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774700</xdr:colOff>
      <xdr:row>32</xdr:row>
      <xdr:rowOff>393700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4" name="Isosceles Triangle 3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5" name="Isosceles Triangle 4"/>
        <xdr:cNvSpPr>
          <a:spLocks noChangeArrowheads="1"/>
        </xdr:cNvSpPr>
      </xdr:nvSpPr>
      <xdr:spPr bwMode="auto">
        <a:xfrm rot="2700000">
          <a:off x="5286375" y="15757525"/>
          <a:ext cx="222250" cy="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32</xdr:row>
      <xdr:rowOff>200025</xdr:rowOff>
    </xdr:from>
    <xdr:to>
      <xdr:col>0</xdr:col>
      <xdr:colOff>219075</xdr:colOff>
      <xdr:row>32</xdr:row>
      <xdr:rowOff>419100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47625" y="15722600"/>
          <a:ext cx="219075" cy="123825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619125</xdr:colOff>
      <xdr:row>32</xdr:row>
      <xdr:rowOff>171450</xdr:rowOff>
    </xdr:from>
    <xdr:to>
      <xdr:col>2</xdr:col>
      <xdr:colOff>641350</xdr:colOff>
      <xdr:row>32</xdr:row>
      <xdr:rowOff>180975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21300" y="15694025"/>
          <a:ext cx="219075" cy="123825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619125</xdr:colOff>
      <xdr:row>30</xdr:row>
      <xdr:rowOff>0</xdr:rowOff>
    </xdr:from>
    <xdr:to>
      <xdr:col>2</xdr:col>
      <xdr:colOff>742950</xdr:colOff>
      <xdr:row>31</xdr:row>
      <xdr:rowOff>28575</xdr:rowOff>
    </xdr:to>
    <xdr:sp macro="" textlink="">
      <xdr:nvSpPr>
        <xdr:cNvPr id="4" name="Isosceles Triangle 2"/>
        <xdr:cNvSpPr>
          <a:spLocks noChangeArrowheads="1"/>
        </xdr:cNvSpPr>
      </xdr:nvSpPr>
      <xdr:spPr bwMode="auto">
        <a:xfrm rot="2700000">
          <a:off x="5105400" y="13506450"/>
          <a:ext cx="219075" cy="123825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95250</xdr:colOff>
      <xdr:row>32</xdr:row>
      <xdr:rowOff>200025</xdr:rowOff>
    </xdr:from>
    <xdr:to>
      <xdr:col>0</xdr:col>
      <xdr:colOff>219075</xdr:colOff>
      <xdr:row>32</xdr:row>
      <xdr:rowOff>419100</xdr:rowOff>
    </xdr:to>
    <xdr:sp macro="" textlink="">
      <xdr:nvSpPr>
        <xdr:cNvPr id="5" name="Isosceles Triangle 1"/>
        <xdr:cNvSpPr>
          <a:spLocks noChangeArrowheads="1"/>
        </xdr:cNvSpPr>
      </xdr:nvSpPr>
      <xdr:spPr bwMode="auto">
        <a:xfrm rot="2700000" flipH="1">
          <a:off x="47625" y="15748000"/>
          <a:ext cx="219075" cy="123825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619125</xdr:colOff>
      <xdr:row>32</xdr:row>
      <xdr:rowOff>171450</xdr:rowOff>
    </xdr:from>
    <xdr:to>
      <xdr:col>2</xdr:col>
      <xdr:colOff>742950</xdr:colOff>
      <xdr:row>32</xdr:row>
      <xdr:rowOff>193675</xdr:rowOff>
    </xdr:to>
    <xdr:sp macro="" textlink="">
      <xdr:nvSpPr>
        <xdr:cNvPr id="6" name="Isosceles Triangle 2"/>
        <xdr:cNvSpPr>
          <a:spLocks noChangeArrowheads="1"/>
        </xdr:cNvSpPr>
      </xdr:nvSpPr>
      <xdr:spPr bwMode="auto">
        <a:xfrm rot="2700000">
          <a:off x="5314950" y="15719425"/>
          <a:ext cx="219075" cy="123825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196850</xdr:rowOff>
    </xdr:from>
    <xdr:to>
      <xdr:col>0</xdr:col>
      <xdr:colOff>234950</xdr:colOff>
      <xdr:row>32</xdr:row>
      <xdr:rowOff>419100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7150" y="16046450"/>
          <a:ext cx="222250" cy="13335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641350</xdr:colOff>
      <xdr:row>32</xdr:row>
      <xdr:rowOff>177800</xdr:rowOff>
    </xdr:from>
    <xdr:to>
      <xdr:col>2</xdr:col>
      <xdr:colOff>641350</xdr:colOff>
      <xdr:row>32</xdr:row>
      <xdr:rowOff>400050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6700" y="16027400"/>
          <a:ext cx="222250" cy="13335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32</xdr:row>
      <xdr:rowOff>200025</xdr:rowOff>
    </xdr:from>
    <xdr:to>
      <xdr:col>0</xdr:col>
      <xdr:colOff>219075</xdr:colOff>
      <xdr:row>32</xdr:row>
      <xdr:rowOff>419100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47625" y="15722600"/>
          <a:ext cx="219075" cy="123825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619125</xdr:colOff>
      <xdr:row>32</xdr:row>
      <xdr:rowOff>171450</xdr:rowOff>
    </xdr:from>
    <xdr:to>
      <xdr:col>2</xdr:col>
      <xdr:colOff>641350</xdr:colOff>
      <xdr:row>32</xdr:row>
      <xdr:rowOff>180975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21300" y="15694025"/>
          <a:ext cx="219075" cy="123825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95250</xdr:colOff>
      <xdr:row>32</xdr:row>
      <xdr:rowOff>200025</xdr:rowOff>
    </xdr:from>
    <xdr:to>
      <xdr:col>0</xdr:col>
      <xdr:colOff>219075</xdr:colOff>
      <xdr:row>32</xdr:row>
      <xdr:rowOff>419100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47625" y="15722600"/>
          <a:ext cx="219075" cy="123825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619125</xdr:colOff>
      <xdr:row>32</xdr:row>
      <xdr:rowOff>171450</xdr:rowOff>
    </xdr:from>
    <xdr:to>
      <xdr:col>2</xdr:col>
      <xdr:colOff>742950</xdr:colOff>
      <xdr:row>32</xdr:row>
      <xdr:rowOff>193675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21300" y="15694025"/>
          <a:ext cx="219075" cy="123825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774700</xdr:colOff>
      <xdr:row>32</xdr:row>
      <xdr:rowOff>393700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774700</xdr:colOff>
      <xdr:row>32</xdr:row>
      <xdr:rowOff>393700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774700</xdr:colOff>
      <xdr:row>32</xdr:row>
      <xdr:rowOff>393700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</xdr:row>
      <xdr:rowOff>200025</xdr:rowOff>
    </xdr:from>
    <xdr:to>
      <xdr:col>0</xdr:col>
      <xdr:colOff>219075</xdr:colOff>
      <xdr:row>2</xdr:row>
      <xdr:rowOff>419100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47625" y="15697200"/>
          <a:ext cx="219075" cy="123825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619125</xdr:colOff>
      <xdr:row>2</xdr:row>
      <xdr:rowOff>171450</xdr:rowOff>
    </xdr:from>
    <xdr:to>
      <xdr:col>2</xdr:col>
      <xdr:colOff>619125</xdr:colOff>
      <xdr:row>2</xdr:row>
      <xdr:rowOff>190500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043487" y="15730538"/>
          <a:ext cx="219075" cy="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774700</xdr:colOff>
      <xdr:row>32</xdr:row>
      <xdr:rowOff>393700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196850</xdr:rowOff>
    </xdr:from>
    <xdr:to>
      <xdr:col>0</xdr:col>
      <xdr:colOff>234950</xdr:colOff>
      <xdr:row>32</xdr:row>
      <xdr:rowOff>419100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7150" y="15716250"/>
          <a:ext cx="222250" cy="13335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654050</xdr:colOff>
      <xdr:row>32</xdr:row>
      <xdr:rowOff>165100</xdr:rowOff>
    </xdr:from>
    <xdr:to>
      <xdr:col>2</xdr:col>
      <xdr:colOff>654050</xdr:colOff>
      <xdr:row>32</xdr:row>
      <xdr:rowOff>387350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59400" y="15684500"/>
          <a:ext cx="222250" cy="13335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101600</xdr:colOff>
      <xdr:row>32</xdr:row>
      <xdr:rowOff>196850</xdr:rowOff>
    </xdr:from>
    <xdr:to>
      <xdr:col>0</xdr:col>
      <xdr:colOff>234950</xdr:colOff>
      <xdr:row>32</xdr:row>
      <xdr:rowOff>419100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57150" y="15716250"/>
          <a:ext cx="222250" cy="13335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654050</xdr:colOff>
      <xdr:row>32</xdr:row>
      <xdr:rowOff>165100</xdr:rowOff>
    </xdr:from>
    <xdr:to>
      <xdr:col>2</xdr:col>
      <xdr:colOff>787400</xdr:colOff>
      <xdr:row>32</xdr:row>
      <xdr:rowOff>387350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59400" y="15684500"/>
          <a:ext cx="222250" cy="13335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774700</xdr:colOff>
      <xdr:row>32</xdr:row>
      <xdr:rowOff>393700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196850</xdr:rowOff>
    </xdr:from>
    <xdr:to>
      <xdr:col>0</xdr:col>
      <xdr:colOff>234950</xdr:colOff>
      <xdr:row>32</xdr:row>
      <xdr:rowOff>419100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7150" y="15722600"/>
          <a:ext cx="222250" cy="13335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641350</xdr:colOff>
      <xdr:row>32</xdr:row>
      <xdr:rowOff>177800</xdr:rowOff>
    </xdr:from>
    <xdr:to>
      <xdr:col>2</xdr:col>
      <xdr:colOff>641350</xdr:colOff>
      <xdr:row>32</xdr:row>
      <xdr:rowOff>400050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6700" y="15703550"/>
          <a:ext cx="222250" cy="13335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774700</xdr:colOff>
      <xdr:row>32</xdr:row>
      <xdr:rowOff>393700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196850</xdr:rowOff>
    </xdr:from>
    <xdr:to>
      <xdr:col>0</xdr:col>
      <xdr:colOff>234950</xdr:colOff>
      <xdr:row>32</xdr:row>
      <xdr:rowOff>419100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7150" y="15722600"/>
          <a:ext cx="222250" cy="13335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641350</xdr:colOff>
      <xdr:row>32</xdr:row>
      <xdr:rowOff>177800</xdr:rowOff>
    </xdr:from>
    <xdr:to>
      <xdr:col>2</xdr:col>
      <xdr:colOff>641350</xdr:colOff>
      <xdr:row>32</xdr:row>
      <xdr:rowOff>400050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6700" y="15703550"/>
          <a:ext cx="222250" cy="13335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101600</xdr:colOff>
      <xdr:row>32</xdr:row>
      <xdr:rowOff>196850</xdr:rowOff>
    </xdr:from>
    <xdr:to>
      <xdr:col>0</xdr:col>
      <xdr:colOff>234950</xdr:colOff>
      <xdr:row>32</xdr:row>
      <xdr:rowOff>419100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57150" y="15722600"/>
          <a:ext cx="222250" cy="13335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641350</xdr:colOff>
      <xdr:row>32</xdr:row>
      <xdr:rowOff>177800</xdr:rowOff>
    </xdr:from>
    <xdr:to>
      <xdr:col>2</xdr:col>
      <xdr:colOff>774700</xdr:colOff>
      <xdr:row>32</xdr:row>
      <xdr:rowOff>400050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46700" y="15703550"/>
          <a:ext cx="222250" cy="13335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196850</xdr:rowOff>
    </xdr:from>
    <xdr:to>
      <xdr:col>0</xdr:col>
      <xdr:colOff>234950</xdr:colOff>
      <xdr:row>32</xdr:row>
      <xdr:rowOff>419100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7150" y="15716250"/>
          <a:ext cx="222250" cy="13335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654050</xdr:colOff>
      <xdr:row>32</xdr:row>
      <xdr:rowOff>165100</xdr:rowOff>
    </xdr:from>
    <xdr:to>
      <xdr:col>2</xdr:col>
      <xdr:colOff>654050</xdr:colOff>
      <xdr:row>32</xdr:row>
      <xdr:rowOff>387350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59400" y="15684500"/>
          <a:ext cx="222250" cy="13335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101600</xdr:colOff>
      <xdr:row>32</xdr:row>
      <xdr:rowOff>196850</xdr:rowOff>
    </xdr:from>
    <xdr:to>
      <xdr:col>0</xdr:col>
      <xdr:colOff>234950</xdr:colOff>
      <xdr:row>32</xdr:row>
      <xdr:rowOff>419100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57150" y="15716250"/>
          <a:ext cx="222250" cy="13335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654050</xdr:colOff>
      <xdr:row>32</xdr:row>
      <xdr:rowOff>165100</xdr:rowOff>
    </xdr:from>
    <xdr:to>
      <xdr:col>2</xdr:col>
      <xdr:colOff>787400</xdr:colOff>
      <xdr:row>32</xdr:row>
      <xdr:rowOff>387350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59400" y="15684500"/>
          <a:ext cx="222250" cy="13335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774700</xdr:colOff>
      <xdr:row>32</xdr:row>
      <xdr:rowOff>393700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32</xdr:row>
      <xdr:rowOff>200025</xdr:rowOff>
    </xdr:from>
    <xdr:to>
      <xdr:col>0</xdr:col>
      <xdr:colOff>219075</xdr:colOff>
      <xdr:row>32</xdr:row>
      <xdr:rowOff>419100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47625" y="15722600"/>
          <a:ext cx="219075" cy="123825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619125</xdr:colOff>
      <xdr:row>32</xdr:row>
      <xdr:rowOff>171450</xdr:rowOff>
    </xdr:from>
    <xdr:to>
      <xdr:col>2</xdr:col>
      <xdr:colOff>641350</xdr:colOff>
      <xdr:row>32</xdr:row>
      <xdr:rowOff>180975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21300" y="15694025"/>
          <a:ext cx="219075" cy="123825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95250</xdr:colOff>
      <xdr:row>32</xdr:row>
      <xdr:rowOff>200025</xdr:rowOff>
    </xdr:from>
    <xdr:to>
      <xdr:col>0</xdr:col>
      <xdr:colOff>219075</xdr:colOff>
      <xdr:row>32</xdr:row>
      <xdr:rowOff>419100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47625" y="15748000"/>
          <a:ext cx="219075" cy="123825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619125</xdr:colOff>
      <xdr:row>32</xdr:row>
      <xdr:rowOff>171450</xdr:rowOff>
    </xdr:from>
    <xdr:to>
      <xdr:col>2</xdr:col>
      <xdr:colOff>742950</xdr:colOff>
      <xdr:row>32</xdr:row>
      <xdr:rowOff>193675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14950" y="15719425"/>
          <a:ext cx="219075" cy="123825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774700</xdr:colOff>
      <xdr:row>32</xdr:row>
      <xdr:rowOff>393700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774700</xdr:colOff>
      <xdr:row>32</xdr:row>
      <xdr:rowOff>393700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419100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7150" y="15748000"/>
          <a:ext cx="21590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177800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6700" y="15722600"/>
          <a:ext cx="21590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774700</xdr:colOff>
      <xdr:row>32</xdr:row>
      <xdr:rowOff>393700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774700</xdr:colOff>
      <xdr:row>32</xdr:row>
      <xdr:rowOff>393700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774700</xdr:colOff>
      <xdr:row>32</xdr:row>
      <xdr:rowOff>393700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32</xdr:row>
      <xdr:rowOff>200025</xdr:rowOff>
    </xdr:from>
    <xdr:to>
      <xdr:col>0</xdr:col>
      <xdr:colOff>219075</xdr:colOff>
      <xdr:row>32</xdr:row>
      <xdr:rowOff>419100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47625" y="15697200"/>
          <a:ext cx="219075" cy="123825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619125</xdr:colOff>
      <xdr:row>32</xdr:row>
      <xdr:rowOff>171450</xdr:rowOff>
    </xdr:from>
    <xdr:to>
      <xdr:col>2</xdr:col>
      <xdr:colOff>619125</xdr:colOff>
      <xdr:row>32</xdr:row>
      <xdr:rowOff>390525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105400" y="15668625"/>
          <a:ext cx="219075" cy="123825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774700</xdr:colOff>
      <xdr:row>32</xdr:row>
      <xdr:rowOff>393700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774700</xdr:colOff>
      <xdr:row>32</xdr:row>
      <xdr:rowOff>393700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774700</xdr:colOff>
      <xdr:row>32</xdr:row>
      <xdr:rowOff>393700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196850</xdr:rowOff>
    </xdr:from>
    <xdr:to>
      <xdr:col>0</xdr:col>
      <xdr:colOff>234950</xdr:colOff>
      <xdr:row>32</xdr:row>
      <xdr:rowOff>419100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7150" y="15716250"/>
          <a:ext cx="222250" cy="13335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654050</xdr:colOff>
      <xdr:row>32</xdr:row>
      <xdr:rowOff>165100</xdr:rowOff>
    </xdr:from>
    <xdr:to>
      <xdr:col>2</xdr:col>
      <xdr:colOff>654050</xdr:colOff>
      <xdr:row>32</xdr:row>
      <xdr:rowOff>387350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59400" y="15684500"/>
          <a:ext cx="222250" cy="13335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101600</xdr:colOff>
      <xdr:row>32</xdr:row>
      <xdr:rowOff>196850</xdr:rowOff>
    </xdr:from>
    <xdr:to>
      <xdr:col>0</xdr:col>
      <xdr:colOff>234950</xdr:colOff>
      <xdr:row>32</xdr:row>
      <xdr:rowOff>419100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57150" y="15716250"/>
          <a:ext cx="222250" cy="13335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654050</xdr:colOff>
      <xdr:row>32</xdr:row>
      <xdr:rowOff>165100</xdr:rowOff>
    </xdr:from>
    <xdr:to>
      <xdr:col>2</xdr:col>
      <xdr:colOff>787400</xdr:colOff>
      <xdr:row>32</xdr:row>
      <xdr:rowOff>387350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59400" y="15684500"/>
          <a:ext cx="222250" cy="13335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4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774700</xdr:colOff>
      <xdr:row>32</xdr:row>
      <xdr:rowOff>393700</xdr:rowOff>
    </xdr:to>
    <xdr:sp macro="" textlink="">
      <xdr:nvSpPr>
        <xdr:cNvPr id="5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32</xdr:row>
      <xdr:rowOff>200025</xdr:rowOff>
    </xdr:from>
    <xdr:to>
      <xdr:col>0</xdr:col>
      <xdr:colOff>219075</xdr:colOff>
      <xdr:row>32</xdr:row>
      <xdr:rowOff>419100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47625" y="15722600"/>
          <a:ext cx="219075" cy="123825"/>
        </a:xfrm>
        <a:prstGeom prst="triangle">
          <a:avLst>
            <a:gd name="adj" fmla="val 50000"/>
          </a:avLst>
        </a:prstGeom>
        <a:solidFill>
          <a:srgbClr val="C0504D"/>
        </a:solidFill>
        <a:ln>
          <a:noFill/>
        </a:ln>
        <a:extLst>
          <a:ext uri="{91240B29-F687-4F45-9708-019B960494DF}">
            <a14:hiddenLine xmlns:a14="http://schemas.microsoft.com/office/drawing/2010/main" xmlns="" w="9525" algn="ctr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619125</xdr:colOff>
      <xdr:row>32</xdr:row>
      <xdr:rowOff>171450</xdr:rowOff>
    </xdr:from>
    <xdr:to>
      <xdr:col>2</xdr:col>
      <xdr:colOff>641350</xdr:colOff>
      <xdr:row>32</xdr:row>
      <xdr:rowOff>180975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21300" y="15694025"/>
          <a:ext cx="219075" cy="123825"/>
        </a:xfrm>
        <a:prstGeom prst="triangle">
          <a:avLst>
            <a:gd name="adj" fmla="val 50000"/>
          </a:avLst>
        </a:prstGeom>
        <a:solidFill>
          <a:srgbClr val="C0504D"/>
        </a:solidFill>
        <a:ln>
          <a:noFill/>
        </a:ln>
        <a:extLst>
          <a:ext uri="{91240B29-F687-4F45-9708-019B960494DF}">
            <a14:hiddenLine xmlns:a14="http://schemas.microsoft.com/office/drawing/2010/main" xmlns="" w="9525" algn="ctr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196850</xdr:rowOff>
    </xdr:from>
    <xdr:to>
      <xdr:col>0</xdr:col>
      <xdr:colOff>234950</xdr:colOff>
      <xdr:row>32</xdr:row>
      <xdr:rowOff>419100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7150" y="15716250"/>
          <a:ext cx="222250" cy="13335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654050</xdr:colOff>
      <xdr:row>32</xdr:row>
      <xdr:rowOff>165100</xdr:rowOff>
    </xdr:from>
    <xdr:to>
      <xdr:col>2</xdr:col>
      <xdr:colOff>654050</xdr:colOff>
      <xdr:row>32</xdr:row>
      <xdr:rowOff>387350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59400" y="15684500"/>
          <a:ext cx="222250" cy="13335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32</xdr:row>
      <xdr:rowOff>203200</xdr:rowOff>
    </xdr:from>
    <xdr:to>
      <xdr:col>0</xdr:col>
      <xdr:colOff>228600</xdr:colOff>
      <xdr:row>32</xdr:row>
      <xdr:rowOff>425450</xdr:rowOff>
    </xdr:to>
    <xdr:sp macro="" textlink="">
      <xdr:nvSpPr>
        <xdr:cNvPr id="2" name="Isosceles Triangle 1"/>
        <xdr:cNvSpPr>
          <a:spLocks noChangeArrowheads="1"/>
        </xdr:cNvSpPr>
      </xdr:nvSpPr>
      <xdr:spPr bwMode="auto">
        <a:xfrm rot="2700000" flipH="1">
          <a:off x="53975" y="1572577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  <xdr:twoCellAnchor editAs="oneCell">
    <xdr:from>
      <xdr:col>2</xdr:col>
      <xdr:colOff>647700</xdr:colOff>
      <xdr:row>32</xdr:row>
      <xdr:rowOff>171450</xdr:rowOff>
    </xdr:from>
    <xdr:to>
      <xdr:col>2</xdr:col>
      <xdr:colOff>647700</xdr:colOff>
      <xdr:row>32</xdr:row>
      <xdr:rowOff>393700</xdr:rowOff>
    </xdr:to>
    <xdr:sp macro="" textlink="">
      <xdr:nvSpPr>
        <xdr:cNvPr id="3" name="Isosceles Triangle 2"/>
        <xdr:cNvSpPr>
          <a:spLocks noChangeArrowheads="1"/>
        </xdr:cNvSpPr>
      </xdr:nvSpPr>
      <xdr:spPr bwMode="auto">
        <a:xfrm rot="2700000">
          <a:off x="5349875" y="15694025"/>
          <a:ext cx="222250" cy="127000"/>
        </a:xfrm>
        <a:prstGeom prst="triangle">
          <a:avLst>
            <a:gd name="adj" fmla="val 50000"/>
          </a:avLst>
        </a:prstGeom>
        <a:solidFill>
          <a:srgbClr val="C0504D"/>
        </a:solidFill>
        <a:ln w="9525" algn="ctr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1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5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6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7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drawing" Target="../drawings/drawing17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drawing" Target="../drawings/drawing18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drawing" Target="../drawings/drawing19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drawing" Target="../drawings/drawing20.xm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23.xm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drawing" Target="../drawings/drawing22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drawing" Target="../drawings/drawing23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drawing" Target="../drawings/drawing24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27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8.vml"/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2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29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drawing" Target="../drawings/drawing28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drawing" Target="../drawings/drawing29.xml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2.vml"/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32.xml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drawing" Target="../drawings/drawing31.xml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4.xml"/><Relationship Id="rId2" Type="http://schemas.openxmlformats.org/officeDocument/2006/relationships/vmlDrawing" Target="../drawings/vmlDrawing34.vml"/><Relationship Id="rId1" Type="http://schemas.openxmlformats.org/officeDocument/2006/relationships/drawing" Target="../drawings/drawing32.xml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5.vml"/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35.xml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6.vml"/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36.xml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7.vml"/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21.bin"/><Relationship Id="rId4" Type="http://schemas.openxmlformats.org/officeDocument/2006/relationships/comments" Target="../comments37.xml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8.vml"/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22.bin"/><Relationship Id="rId4" Type="http://schemas.openxmlformats.org/officeDocument/2006/relationships/comments" Target="../comments3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9.vml"/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23.bin"/><Relationship Id="rId4" Type="http://schemas.openxmlformats.org/officeDocument/2006/relationships/comments" Target="../comments39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5"/>
  <sheetViews>
    <sheetView tabSelected="1" zoomScale="75" zoomScaleNormal="7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33" sqref="H33"/>
    </sheetView>
  </sheetViews>
  <sheetFormatPr defaultRowHeight="15"/>
  <cols>
    <col min="1" max="1" width="23" style="1" customWidth="1"/>
    <col min="2" max="3" width="12.7109375" style="29" customWidth="1"/>
    <col min="4" max="4" width="12.7109375" style="1" customWidth="1"/>
    <col min="5" max="5" width="14.5703125" style="1" customWidth="1"/>
    <col min="6" max="6" width="10.5703125" style="24" customWidth="1"/>
    <col min="7" max="7" width="14" style="24" customWidth="1"/>
    <col min="8" max="8" width="15.140625" style="24" customWidth="1"/>
    <col min="9" max="10" width="11.140625" style="1" customWidth="1"/>
    <col min="11" max="11" width="12" style="30" customWidth="1"/>
    <col min="12" max="12" width="11.5703125" style="29" customWidth="1"/>
    <col min="13" max="13" width="10.7109375" style="5" customWidth="1"/>
    <col min="14" max="14" width="10.42578125" style="5" customWidth="1"/>
    <col min="15" max="15" width="12.85546875" style="1" customWidth="1"/>
    <col min="16" max="17" width="14.85546875" style="5" customWidth="1"/>
    <col min="18" max="18" width="12.7109375" style="1" customWidth="1"/>
    <col min="19" max="19" width="12.28515625" style="5" customWidth="1"/>
    <col min="20" max="20" width="12.5703125" style="5" customWidth="1"/>
    <col min="21" max="21" width="9.5703125" style="6" bestFit="1" customWidth="1"/>
    <col min="22" max="23" width="12.7109375" style="1" customWidth="1"/>
    <col min="24" max="24" width="13.85546875" style="1" customWidth="1"/>
    <col min="25" max="25" width="12" style="1" customWidth="1"/>
    <col min="26" max="26" width="7.85546875" style="1" customWidth="1"/>
    <col min="27" max="27" width="12.85546875" style="1" customWidth="1"/>
    <col min="28" max="28" width="12.42578125" style="1" customWidth="1"/>
    <col min="29" max="259" width="9.140625" style="1"/>
    <col min="260" max="260" width="23" style="1" customWidth="1"/>
    <col min="261" max="263" width="12.7109375" style="1" customWidth="1"/>
    <col min="264" max="264" width="14.5703125" style="1" customWidth="1"/>
    <col min="265" max="265" width="10.5703125" style="1" customWidth="1"/>
    <col min="266" max="267" width="15.140625" style="1" customWidth="1"/>
    <col min="268" max="269" width="11.140625" style="1" customWidth="1"/>
    <col min="270" max="270" width="12" style="1" customWidth="1"/>
    <col min="271" max="271" width="11.5703125" style="1" customWidth="1"/>
    <col min="272" max="272" width="10.7109375" style="1" customWidth="1"/>
    <col min="273" max="273" width="10.42578125" style="1" customWidth="1"/>
    <col min="274" max="274" width="12.85546875" style="1" customWidth="1"/>
    <col min="275" max="275" width="14.85546875" style="1" customWidth="1"/>
    <col min="276" max="276" width="12.7109375" style="1" customWidth="1"/>
    <col min="277" max="277" width="12.28515625" style="1" customWidth="1"/>
    <col min="278" max="278" width="12.5703125" style="1" customWidth="1"/>
    <col min="279" max="279" width="8.42578125" style="1" customWidth="1"/>
    <col min="280" max="280" width="12.7109375" style="1" customWidth="1"/>
    <col min="281" max="281" width="12" style="1" customWidth="1"/>
    <col min="282" max="282" width="12.85546875" style="1" customWidth="1"/>
    <col min="283" max="283" width="12.42578125" style="1" customWidth="1"/>
    <col min="284" max="284" width="10.28515625" style="1" customWidth="1"/>
    <col min="285" max="515" width="9.140625" style="1"/>
    <col min="516" max="516" width="23" style="1" customWidth="1"/>
    <col min="517" max="519" width="12.7109375" style="1" customWidth="1"/>
    <col min="520" max="520" width="14.5703125" style="1" customWidth="1"/>
    <col min="521" max="521" width="10.5703125" style="1" customWidth="1"/>
    <col min="522" max="523" width="15.140625" style="1" customWidth="1"/>
    <col min="524" max="525" width="11.140625" style="1" customWidth="1"/>
    <col min="526" max="526" width="12" style="1" customWidth="1"/>
    <col min="527" max="527" width="11.5703125" style="1" customWidth="1"/>
    <col min="528" max="528" width="10.7109375" style="1" customWidth="1"/>
    <col min="529" max="529" width="10.42578125" style="1" customWidth="1"/>
    <col min="530" max="530" width="12.85546875" style="1" customWidth="1"/>
    <col min="531" max="531" width="14.85546875" style="1" customWidth="1"/>
    <col min="532" max="532" width="12.7109375" style="1" customWidth="1"/>
    <col min="533" max="533" width="12.28515625" style="1" customWidth="1"/>
    <col min="534" max="534" width="12.5703125" style="1" customWidth="1"/>
    <col min="535" max="535" width="8.42578125" style="1" customWidth="1"/>
    <col min="536" max="536" width="12.7109375" style="1" customWidth="1"/>
    <col min="537" max="537" width="12" style="1" customWidth="1"/>
    <col min="538" max="538" width="12.85546875" style="1" customWidth="1"/>
    <col min="539" max="539" width="12.42578125" style="1" customWidth="1"/>
    <col min="540" max="540" width="10.28515625" style="1" customWidth="1"/>
    <col min="541" max="771" width="9.140625" style="1"/>
    <col min="772" max="772" width="23" style="1" customWidth="1"/>
    <col min="773" max="775" width="12.7109375" style="1" customWidth="1"/>
    <col min="776" max="776" width="14.5703125" style="1" customWidth="1"/>
    <col min="777" max="777" width="10.5703125" style="1" customWidth="1"/>
    <col min="778" max="779" width="15.140625" style="1" customWidth="1"/>
    <col min="780" max="781" width="11.140625" style="1" customWidth="1"/>
    <col min="782" max="782" width="12" style="1" customWidth="1"/>
    <col min="783" max="783" width="11.5703125" style="1" customWidth="1"/>
    <col min="784" max="784" width="10.7109375" style="1" customWidth="1"/>
    <col min="785" max="785" width="10.42578125" style="1" customWidth="1"/>
    <col min="786" max="786" width="12.85546875" style="1" customWidth="1"/>
    <col min="787" max="787" width="14.85546875" style="1" customWidth="1"/>
    <col min="788" max="788" width="12.7109375" style="1" customWidth="1"/>
    <col min="789" max="789" width="12.28515625" style="1" customWidth="1"/>
    <col min="790" max="790" width="12.5703125" style="1" customWidth="1"/>
    <col min="791" max="791" width="8.42578125" style="1" customWidth="1"/>
    <col min="792" max="792" width="12.7109375" style="1" customWidth="1"/>
    <col min="793" max="793" width="12" style="1" customWidth="1"/>
    <col min="794" max="794" width="12.85546875" style="1" customWidth="1"/>
    <col min="795" max="795" width="12.42578125" style="1" customWidth="1"/>
    <col min="796" max="796" width="10.28515625" style="1" customWidth="1"/>
    <col min="797" max="1027" width="9.140625" style="1"/>
    <col min="1028" max="1028" width="23" style="1" customWidth="1"/>
    <col min="1029" max="1031" width="12.7109375" style="1" customWidth="1"/>
    <col min="1032" max="1032" width="14.5703125" style="1" customWidth="1"/>
    <col min="1033" max="1033" width="10.5703125" style="1" customWidth="1"/>
    <col min="1034" max="1035" width="15.140625" style="1" customWidth="1"/>
    <col min="1036" max="1037" width="11.140625" style="1" customWidth="1"/>
    <col min="1038" max="1038" width="12" style="1" customWidth="1"/>
    <col min="1039" max="1039" width="11.5703125" style="1" customWidth="1"/>
    <col min="1040" max="1040" width="10.7109375" style="1" customWidth="1"/>
    <col min="1041" max="1041" width="10.42578125" style="1" customWidth="1"/>
    <col min="1042" max="1042" width="12.85546875" style="1" customWidth="1"/>
    <col min="1043" max="1043" width="14.85546875" style="1" customWidth="1"/>
    <col min="1044" max="1044" width="12.7109375" style="1" customWidth="1"/>
    <col min="1045" max="1045" width="12.28515625" style="1" customWidth="1"/>
    <col min="1046" max="1046" width="12.5703125" style="1" customWidth="1"/>
    <col min="1047" max="1047" width="8.42578125" style="1" customWidth="1"/>
    <col min="1048" max="1048" width="12.7109375" style="1" customWidth="1"/>
    <col min="1049" max="1049" width="12" style="1" customWidth="1"/>
    <col min="1050" max="1050" width="12.85546875" style="1" customWidth="1"/>
    <col min="1051" max="1051" width="12.42578125" style="1" customWidth="1"/>
    <col min="1052" max="1052" width="10.28515625" style="1" customWidth="1"/>
    <col min="1053" max="1283" width="9.140625" style="1"/>
    <col min="1284" max="1284" width="23" style="1" customWidth="1"/>
    <col min="1285" max="1287" width="12.7109375" style="1" customWidth="1"/>
    <col min="1288" max="1288" width="14.5703125" style="1" customWidth="1"/>
    <col min="1289" max="1289" width="10.5703125" style="1" customWidth="1"/>
    <col min="1290" max="1291" width="15.140625" style="1" customWidth="1"/>
    <col min="1292" max="1293" width="11.140625" style="1" customWidth="1"/>
    <col min="1294" max="1294" width="12" style="1" customWidth="1"/>
    <col min="1295" max="1295" width="11.5703125" style="1" customWidth="1"/>
    <col min="1296" max="1296" width="10.7109375" style="1" customWidth="1"/>
    <col min="1297" max="1297" width="10.42578125" style="1" customWidth="1"/>
    <col min="1298" max="1298" width="12.85546875" style="1" customWidth="1"/>
    <col min="1299" max="1299" width="14.85546875" style="1" customWidth="1"/>
    <col min="1300" max="1300" width="12.7109375" style="1" customWidth="1"/>
    <col min="1301" max="1301" width="12.28515625" style="1" customWidth="1"/>
    <col min="1302" max="1302" width="12.5703125" style="1" customWidth="1"/>
    <col min="1303" max="1303" width="8.42578125" style="1" customWidth="1"/>
    <col min="1304" max="1304" width="12.7109375" style="1" customWidth="1"/>
    <col min="1305" max="1305" width="12" style="1" customWidth="1"/>
    <col min="1306" max="1306" width="12.85546875" style="1" customWidth="1"/>
    <col min="1307" max="1307" width="12.42578125" style="1" customWidth="1"/>
    <col min="1308" max="1308" width="10.28515625" style="1" customWidth="1"/>
    <col min="1309" max="1539" width="9.140625" style="1"/>
    <col min="1540" max="1540" width="23" style="1" customWidth="1"/>
    <col min="1541" max="1543" width="12.7109375" style="1" customWidth="1"/>
    <col min="1544" max="1544" width="14.5703125" style="1" customWidth="1"/>
    <col min="1545" max="1545" width="10.5703125" style="1" customWidth="1"/>
    <col min="1546" max="1547" width="15.140625" style="1" customWidth="1"/>
    <col min="1548" max="1549" width="11.140625" style="1" customWidth="1"/>
    <col min="1550" max="1550" width="12" style="1" customWidth="1"/>
    <col min="1551" max="1551" width="11.5703125" style="1" customWidth="1"/>
    <col min="1552" max="1552" width="10.7109375" style="1" customWidth="1"/>
    <col min="1553" max="1553" width="10.42578125" style="1" customWidth="1"/>
    <col min="1554" max="1554" width="12.85546875" style="1" customWidth="1"/>
    <col min="1555" max="1555" width="14.85546875" style="1" customWidth="1"/>
    <col min="1556" max="1556" width="12.7109375" style="1" customWidth="1"/>
    <col min="1557" max="1557" width="12.28515625" style="1" customWidth="1"/>
    <col min="1558" max="1558" width="12.5703125" style="1" customWidth="1"/>
    <col min="1559" max="1559" width="8.42578125" style="1" customWidth="1"/>
    <col min="1560" max="1560" width="12.7109375" style="1" customWidth="1"/>
    <col min="1561" max="1561" width="12" style="1" customWidth="1"/>
    <col min="1562" max="1562" width="12.85546875" style="1" customWidth="1"/>
    <col min="1563" max="1563" width="12.42578125" style="1" customWidth="1"/>
    <col min="1564" max="1564" width="10.28515625" style="1" customWidth="1"/>
    <col min="1565" max="1795" width="9.140625" style="1"/>
    <col min="1796" max="1796" width="23" style="1" customWidth="1"/>
    <col min="1797" max="1799" width="12.7109375" style="1" customWidth="1"/>
    <col min="1800" max="1800" width="14.5703125" style="1" customWidth="1"/>
    <col min="1801" max="1801" width="10.5703125" style="1" customWidth="1"/>
    <col min="1802" max="1803" width="15.140625" style="1" customWidth="1"/>
    <col min="1804" max="1805" width="11.140625" style="1" customWidth="1"/>
    <col min="1806" max="1806" width="12" style="1" customWidth="1"/>
    <col min="1807" max="1807" width="11.5703125" style="1" customWidth="1"/>
    <col min="1808" max="1808" width="10.7109375" style="1" customWidth="1"/>
    <col min="1809" max="1809" width="10.42578125" style="1" customWidth="1"/>
    <col min="1810" max="1810" width="12.85546875" style="1" customWidth="1"/>
    <col min="1811" max="1811" width="14.85546875" style="1" customWidth="1"/>
    <col min="1812" max="1812" width="12.7109375" style="1" customWidth="1"/>
    <col min="1813" max="1813" width="12.28515625" style="1" customWidth="1"/>
    <col min="1814" max="1814" width="12.5703125" style="1" customWidth="1"/>
    <col min="1815" max="1815" width="8.42578125" style="1" customWidth="1"/>
    <col min="1816" max="1816" width="12.7109375" style="1" customWidth="1"/>
    <col min="1817" max="1817" width="12" style="1" customWidth="1"/>
    <col min="1818" max="1818" width="12.85546875" style="1" customWidth="1"/>
    <col min="1819" max="1819" width="12.42578125" style="1" customWidth="1"/>
    <col min="1820" max="1820" width="10.28515625" style="1" customWidth="1"/>
    <col min="1821" max="2051" width="9.140625" style="1"/>
    <col min="2052" max="2052" width="23" style="1" customWidth="1"/>
    <col min="2053" max="2055" width="12.7109375" style="1" customWidth="1"/>
    <col min="2056" max="2056" width="14.5703125" style="1" customWidth="1"/>
    <col min="2057" max="2057" width="10.5703125" style="1" customWidth="1"/>
    <col min="2058" max="2059" width="15.140625" style="1" customWidth="1"/>
    <col min="2060" max="2061" width="11.140625" style="1" customWidth="1"/>
    <col min="2062" max="2062" width="12" style="1" customWidth="1"/>
    <col min="2063" max="2063" width="11.5703125" style="1" customWidth="1"/>
    <col min="2064" max="2064" width="10.7109375" style="1" customWidth="1"/>
    <col min="2065" max="2065" width="10.42578125" style="1" customWidth="1"/>
    <col min="2066" max="2066" width="12.85546875" style="1" customWidth="1"/>
    <col min="2067" max="2067" width="14.85546875" style="1" customWidth="1"/>
    <col min="2068" max="2068" width="12.7109375" style="1" customWidth="1"/>
    <col min="2069" max="2069" width="12.28515625" style="1" customWidth="1"/>
    <col min="2070" max="2070" width="12.5703125" style="1" customWidth="1"/>
    <col min="2071" max="2071" width="8.42578125" style="1" customWidth="1"/>
    <col min="2072" max="2072" width="12.7109375" style="1" customWidth="1"/>
    <col min="2073" max="2073" width="12" style="1" customWidth="1"/>
    <col min="2074" max="2074" width="12.85546875" style="1" customWidth="1"/>
    <col min="2075" max="2075" width="12.42578125" style="1" customWidth="1"/>
    <col min="2076" max="2076" width="10.28515625" style="1" customWidth="1"/>
    <col min="2077" max="2307" width="9.140625" style="1"/>
    <col min="2308" max="2308" width="23" style="1" customWidth="1"/>
    <col min="2309" max="2311" width="12.7109375" style="1" customWidth="1"/>
    <col min="2312" max="2312" width="14.5703125" style="1" customWidth="1"/>
    <col min="2313" max="2313" width="10.5703125" style="1" customWidth="1"/>
    <col min="2314" max="2315" width="15.140625" style="1" customWidth="1"/>
    <col min="2316" max="2317" width="11.140625" style="1" customWidth="1"/>
    <col min="2318" max="2318" width="12" style="1" customWidth="1"/>
    <col min="2319" max="2319" width="11.5703125" style="1" customWidth="1"/>
    <col min="2320" max="2320" width="10.7109375" style="1" customWidth="1"/>
    <col min="2321" max="2321" width="10.42578125" style="1" customWidth="1"/>
    <col min="2322" max="2322" width="12.85546875" style="1" customWidth="1"/>
    <col min="2323" max="2323" width="14.85546875" style="1" customWidth="1"/>
    <col min="2324" max="2324" width="12.7109375" style="1" customWidth="1"/>
    <col min="2325" max="2325" width="12.28515625" style="1" customWidth="1"/>
    <col min="2326" max="2326" width="12.5703125" style="1" customWidth="1"/>
    <col min="2327" max="2327" width="8.42578125" style="1" customWidth="1"/>
    <col min="2328" max="2328" width="12.7109375" style="1" customWidth="1"/>
    <col min="2329" max="2329" width="12" style="1" customWidth="1"/>
    <col min="2330" max="2330" width="12.85546875" style="1" customWidth="1"/>
    <col min="2331" max="2331" width="12.42578125" style="1" customWidth="1"/>
    <col min="2332" max="2332" width="10.28515625" style="1" customWidth="1"/>
    <col min="2333" max="2563" width="9.140625" style="1"/>
    <col min="2564" max="2564" width="23" style="1" customWidth="1"/>
    <col min="2565" max="2567" width="12.7109375" style="1" customWidth="1"/>
    <col min="2568" max="2568" width="14.5703125" style="1" customWidth="1"/>
    <col min="2569" max="2569" width="10.5703125" style="1" customWidth="1"/>
    <col min="2570" max="2571" width="15.140625" style="1" customWidth="1"/>
    <col min="2572" max="2573" width="11.140625" style="1" customWidth="1"/>
    <col min="2574" max="2574" width="12" style="1" customWidth="1"/>
    <col min="2575" max="2575" width="11.5703125" style="1" customWidth="1"/>
    <col min="2576" max="2576" width="10.7109375" style="1" customWidth="1"/>
    <col min="2577" max="2577" width="10.42578125" style="1" customWidth="1"/>
    <col min="2578" max="2578" width="12.85546875" style="1" customWidth="1"/>
    <col min="2579" max="2579" width="14.85546875" style="1" customWidth="1"/>
    <col min="2580" max="2580" width="12.7109375" style="1" customWidth="1"/>
    <col min="2581" max="2581" width="12.28515625" style="1" customWidth="1"/>
    <col min="2582" max="2582" width="12.5703125" style="1" customWidth="1"/>
    <col min="2583" max="2583" width="8.42578125" style="1" customWidth="1"/>
    <col min="2584" max="2584" width="12.7109375" style="1" customWidth="1"/>
    <col min="2585" max="2585" width="12" style="1" customWidth="1"/>
    <col min="2586" max="2586" width="12.85546875" style="1" customWidth="1"/>
    <col min="2587" max="2587" width="12.42578125" style="1" customWidth="1"/>
    <col min="2588" max="2588" width="10.28515625" style="1" customWidth="1"/>
    <col min="2589" max="2819" width="9.140625" style="1"/>
    <col min="2820" max="2820" width="23" style="1" customWidth="1"/>
    <col min="2821" max="2823" width="12.7109375" style="1" customWidth="1"/>
    <col min="2824" max="2824" width="14.5703125" style="1" customWidth="1"/>
    <col min="2825" max="2825" width="10.5703125" style="1" customWidth="1"/>
    <col min="2826" max="2827" width="15.140625" style="1" customWidth="1"/>
    <col min="2828" max="2829" width="11.140625" style="1" customWidth="1"/>
    <col min="2830" max="2830" width="12" style="1" customWidth="1"/>
    <col min="2831" max="2831" width="11.5703125" style="1" customWidth="1"/>
    <col min="2832" max="2832" width="10.7109375" style="1" customWidth="1"/>
    <col min="2833" max="2833" width="10.42578125" style="1" customWidth="1"/>
    <col min="2834" max="2834" width="12.85546875" style="1" customWidth="1"/>
    <col min="2835" max="2835" width="14.85546875" style="1" customWidth="1"/>
    <col min="2836" max="2836" width="12.7109375" style="1" customWidth="1"/>
    <col min="2837" max="2837" width="12.28515625" style="1" customWidth="1"/>
    <col min="2838" max="2838" width="12.5703125" style="1" customWidth="1"/>
    <col min="2839" max="2839" width="8.42578125" style="1" customWidth="1"/>
    <col min="2840" max="2840" width="12.7109375" style="1" customWidth="1"/>
    <col min="2841" max="2841" width="12" style="1" customWidth="1"/>
    <col min="2842" max="2842" width="12.85546875" style="1" customWidth="1"/>
    <col min="2843" max="2843" width="12.42578125" style="1" customWidth="1"/>
    <col min="2844" max="2844" width="10.28515625" style="1" customWidth="1"/>
    <col min="2845" max="3075" width="9.140625" style="1"/>
    <col min="3076" max="3076" width="23" style="1" customWidth="1"/>
    <col min="3077" max="3079" width="12.7109375" style="1" customWidth="1"/>
    <col min="3080" max="3080" width="14.5703125" style="1" customWidth="1"/>
    <col min="3081" max="3081" width="10.5703125" style="1" customWidth="1"/>
    <col min="3082" max="3083" width="15.140625" style="1" customWidth="1"/>
    <col min="3084" max="3085" width="11.140625" style="1" customWidth="1"/>
    <col min="3086" max="3086" width="12" style="1" customWidth="1"/>
    <col min="3087" max="3087" width="11.5703125" style="1" customWidth="1"/>
    <col min="3088" max="3088" width="10.7109375" style="1" customWidth="1"/>
    <col min="3089" max="3089" width="10.42578125" style="1" customWidth="1"/>
    <col min="3090" max="3090" width="12.85546875" style="1" customWidth="1"/>
    <col min="3091" max="3091" width="14.85546875" style="1" customWidth="1"/>
    <col min="3092" max="3092" width="12.7109375" style="1" customWidth="1"/>
    <col min="3093" max="3093" width="12.28515625" style="1" customWidth="1"/>
    <col min="3094" max="3094" width="12.5703125" style="1" customWidth="1"/>
    <col min="3095" max="3095" width="8.42578125" style="1" customWidth="1"/>
    <col min="3096" max="3096" width="12.7109375" style="1" customWidth="1"/>
    <col min="3097" max="3097" width="12" style="1" customWidth="1"/>
    <col min="3098" max="3098" width="12.85546875" style="1" customWidth="1"/>
    <col min="3099" max="3099" width="12.42578125" style="1" customWidth="1"/>
    <col min="3100" max="3100" width="10.28515625" style="1" customWidth="1"/>
    <col min="3101" max="3331" width="9.140625" style="1"/>
    <col min="3332" max="3332" width="23" style="1" customWidth="1"/>
    <col min="3333" max="3335" width="12.7109375" style="1" customWidth="1"/>
    <col min="3336" max="3336" width="14.5703125" style="1" customWidth="1"/>
    <col min="3337" max="3337" width="10.5703125" style="1" customWidth="1"/>
    <col min="3338" max="3339" width="15.140625" style="1" customWidth="1"/>
    <col min="3340" max="3341" width="11.140625" style="1" customWidth="1"/>
    <col min="3342" max="3342" width="12" style="1" customWidth="1"/>
    <col min="3343" max="3343" width="11.5703125" style="1" customWidth="1"/>
    <col min="3344" max="3344" width="10.7109375" style="1" customWidth="1"/>
    <col min="3345" max="3345" width="10.42578125" style="1" customWidth="1"/>
    <col min="3346" max="3346" width="12.85546875" style="1" customWidth="1"/>
    <col min="3347" max="3347" width="14.85546875" style="1" customWidth="1"/>
    <col min="3348" max="3348" width="12.7109375" style="1" customWidth="1"/>
    <col min="3349" max="3349" width="12.28515625" style="1" customWidth="1"/>
    <col min="3350" max="3350" width="12.5703125" style="1" customWidth="1"/>
    <col min="3351" max="3351" width="8.42578125" style="1" customWidth="1"/>
    <col min="3352" max="3352" width="12.7109375" style="1" customWidth="1"/>
    <col min="3353" max="3353" width="12" style="1" customWidth="1"/>
    <col min="3354" max="3354" width="12.85546875" style="1" customWidth="1"/>
    <col min="3355" max="3355" width="12.42578125" style="1" customWidth="1"/>
    <col min="3356" max="3356" width="10.28515625" style="1" customWidth="1"/>
    <col min="3357" max="3587" width="9.140625" style="1"/>
    <col min="3588" max="3588" width="23" style="1" customWidth="1"/>
    <col min="3589" max="3591" width="12.7109375" style="1" customWidth="1"/>
    <col min="3592" max="3592" width="14.5703125" style="1" customWidth="1"/>
    <col min="3593" max="3593" width="10.5703125" style="1" customWidth="1"/>
    <col min="3594" max="3595" width="15.140625" style="1" customWidth="1"/>
    <col min="3596" max="3597" width="11.140625" style="1" customWidth="1"/>
    <col min="3598" max="3598" width="12" style="1" customWidth="1"/>
    <col min="3599" max="3599" width="11.5703125" style="1" customWidth="1"/>
    <col min="3600" max="3600" width="10.7109375" style="1" customWidth="1"/>
    <col min="3601" max="3601" width="10.42578125" style="1" customWidth="1"/>
    <col min="3602" max="3602" width="12.85546875" style="1" customWidth="1"/>
    <col min="3603" max="3603" width="14.85546875" style="1" customWidth="1"/>
    <col min="3604" max="3604" width="12.7109375" style="1" customWidth="1"/>
    <col min="3605" max="3605" width="12.28515625" style="1" customWidth="1"/>
    <col min="3606" max="3606" width="12.5703125" style="1" customWidth="1"/>
    <col min="3607" max="3607" width="8.42578125" style="1" customWidth="1"/>
    <col min="3608" max="3608" width="12.7109375" style="1" customWidth="1"/>
    <col min="3609" max="3609" width="12" style="1" customWidth="1"/>
    <col min="3610" max="3610" width="12.85546875" style="1" customWidth="1"/>
    <col min="3611" max="3611" width="12.42578125" style="1" customWidth="1"/>
    <col min="3612" max="3612" width="10.28515625" style="1" customWidth="1"/>
    <col min="3613" max="3843" width="9.140625" style="1"/>
    <col min="3844" max="3844" width="23" style="1" customWidth="1"/>
    <col min="3845" max="3847" width="12.7109375" style="1" customWidth="1"/>
    <col min="3848" max="3848" width="14.5703125" style="1" customWidth="1"/>
    <col min="3849" max="3849" width="10.5703125" style="1" customWidth="1"/>
    <col min="3850" max="3851" width="15.140625" style="1" customWidth="1"/>
    <col min="3852" max="3853" width="11.140625" style="1" customWidth="1"/>
    <col min="3854" max="3854" width="12" style="1" customWidth="1"/>
    <col min="3855" max="3855" width="11.5703125" style="1" customWidth="1"/>
    <col min="3856" max="3856" width="10.7109375" style="1" customWidth="1"/>
    <col min="3857" max="3857" width="10.42578125" style="1" customWidth="1"/>
    <col min="3858" max="3858" width="12.85546875" style="1" customWidth="1"/>
    <col min="3859" max="3859" width="14.85546875" style="1" customWidth="1"/>
    <col min="3860" max="3860" width="12.7109375" style="1" customWidth="1"/>
    <col min="3861" max="3861" width="12.28515625" style="1" customWidth="1"/>
    <col min="3862" max="3862" width="12.5703125" style="1" customWidth="1"/>
    <col min="3863" max="3863" width="8.42578125" style="1" customWidth="1"/>
    <col min="3864" max="3864" width="12.7109375" style="1" customWidth="1"/>
    <col min="3865" max="3865" width="12" style="1" customWidth="1"/>
    <col min="3866" max="3866" width="12.85546875" style="1" customWidth="1"/>
    <col min="3867" max="3867" width="12.42578125" style="1" customWidth="1"/>
    <col min="3868" max="3868" width="10.28515625" style="1" customWidth="1"/>
    <col min="3869" max="4099" width="9.140625" style="1"/>
    <col min="4100" max="4100" width="23" style="1" customWidth="1"/>
    <col min="4101" max="4103" width="12.7109375" style="1" customWidth="1"/>
    <col min="4104" max="4104" width="14.5703125" style="1" customWidth="1"/>
    <col min="4105" max="4105" width="10.5703125" style="1" customWidth="1"/>
    <col min="4106" max="4107" width="15.140625" style="1" customWidth="1"/>
    <col min="4108" max="4109" width="11.140625" style="1" customWidth="1"/>
    <col min="4110" max="4110" width="12" style="1" customWidth="1"/>
    <col min="4111" max="4111" width="11.5703125" style="1" customWidth="1"/>
    <col min="4112" max="4112" width="10.7109375" style="1" customWidth="1"/>
    <col min="4113" max="4113" width="10.42578125" style="1" customWidth="1"/>
    <col min="4114" max="4114" width="12.85546875" style="1" customWidth="1"/>
    <col min="4115" max="4115" width="14.85546875" style="1" customWidth="1"/>
    <col min="4116" max="4116" width="12.7109375" style="1" customWidth="1"/>
    <col min="4117" max="4117" width="12.28515625" style="1" customWidth="1"/>
    <col min="4118" max="4118" width="12.5703125" style="1" customWidth="1"/>
    <col min="4119" max="4119" width="8.42578125" style="1" customWidth="1"/>
    <col min="4120" max="4120" width="12.7109375" style="1" customWidth="1"/>
    <col min="4121" max="4121" width="12" style="1" customWidth="1"/>
    <col min="4122" max="4122" width="12.85546875" style="1" customWidth="1"/>
    <col min="4123" max="4123" width="12.42578125" style="1" customWidth="1"/>
    <col min="4124" max="4124" width="10.28515625" style="1" customWidth="1"/>
    <col min="4125" max="4355" width="9.140625" style="1"/>
    <col min="4356" max="4356" width="23" style="1" customWidth="1"/>
    <col min="4357" max="4359" width="12.7109375" style="1" customWidth="1"/>
    <col min="4360" max="4360" width="14.5703125" style="1" customWidth="1"/>
    <col min="4361" max="4361" width="10.5703125" style="1" customWidth="1"/>
    <col min="4362" max="4363" width="15.140625" style="1" customWidth="1"/>
    <col min="4364" max="4365" width="11.140625" style="1" customWidth="1"/>
    <col min="4366" max="4366" width="12" style="1" customWidth="1"/>
    <col min="4367" max="4367" width="11.5703125" style="1" customWidth="1"/>
    <col min="4368" max="4368" width="10.7109375" style="1" customWidth="1"/>
    <col min="4369" max="4369" width="10.42578125" style="1" customWidth="1"/>
    <col min="4370" max="4370" width="12.85546875" style="1" customWidth="1"/>
    <col min="4371" max="4371" width="14.85546875" style="1" customWidth="1"/>
    <col min="4372" max="4372" width="12.7109375" style="1" customWidth="1"/>
    <col min="4373" max="4373" width="12.28515625" style="1" customWidth="1"/>
    <col min="4374" max="4374" width="12.5703125" style="1" customWidth="1"/>
    <col min="4375" max="4375" width="8.42578125" style="1" customWidth="1"/>
    <col min="4376" max="4376" width="12.7109375" style="1" customWidth="1"/>
    <col min="4377" max="4377" width="12" style="1" customWidth="1"/>
    <col min="4378" max="4378" width="12.85546875" style="1" customWidth="1"/>
    <col min="4379" max="4379" width="12.42578125" style="1" customWidth="1"/>
    <col min="4380" max="4380" width="10.28515625" style="1" customWidth="1"/>
    <col min="4381" max="4611" width="9.140625" style="1"/>
    <col min="4612" max="4612" width="23" style="1" customWidth="1"/>
    <col min="4613" max="4615" width="12.7109375" style="1" customWidth="1"/>
    <col min="4616" max="4616" width="14.5703125" style="1" customWidth="1"/>
    <col min="4617" max="4617" width="10.5703125" style="1" customWidth="1"/>
    <col min="4618" max="4619" width="15.140625" style="1" customWidth="1"/>
    <col min="4620" max="4621" width="11.140625" style="1" customWidth="1"/>
    <col min="4622" max="4622" width="12" style="1" customWidth="1"/>
    <col min="4623" max="4623" width="11.5703125" style="1" customWidth="1"/>
    <col min="4624" max="4624" width="10.7109375" style="1" customWidth="1"/>
    <col min="4625" max="4625" width="10.42578125" style="1" customWidth="1"/>
    <col min="4626" max="4626" width="12.85546875" style="1" customWidth="1"/>
    <col min="4627" max="4627" width="14.85546875" style="1" customWidth="1"/>
    <col min="4628" max="4628" width="12.7109375" style="1" customWidth="1"/>
    <col min="4629" max="4629" width="12.28515625" style="1" customWidth="1"/>
    <col min="4630" max="4630" width="12.5703125" style="1" customWidth="1"/>
    <col min="4631" max="4631" width="8.42578125" style="1" customWidth="1"/>
    <col min="4632" max="4632" width="12.7109375" style="1" customWidth="1"/>
    <col min="4633" max="4633" width="12" style="1" customWidth="1"/>
    <col min="4634" max="4634" width="12.85546875" style="1" customWidth="1"/>
    <col min="4635" max="4635" width="12.42578125" style="1" customWidth="1"/>
    <col min="4636" max="4636" width="10.28515625" style="1" customWidth="1"/>
    <col min="4637" max="4867" width="9.140625" style="1"/>
    <col min="4868" max="4868" width="23" style="1" customWidth="1"/>
    <col min="4869" max="4871" width="12.7109375" style="1" customWidth="1"/>
    <col min="4872" max="4872" width="14.5703125" style="1" customWidth="1"/>
    <col min="4873" max="4873" width="10.5703125" style="1" customWidth="1"/>
    <col min="4874" max="4875" width="15.140625" style="1" customWidth="1"/>
    <col min="4876" max="4877" width="11.140625" style="1" customWidth="1"/>
    <col min="4878" max="4878" width="12" style="1" customWidth="1"/>
    <col min="4879" max="4879" width="11.5703125" style="1" customWidth="1"/>
    <col min="4880" max="4880" width="10.7109375" style="1" customWidth="1"/>
    <col min="4881" max="4881" width="10.42578125" style="1" customWidth="1"/>
    <col min="4882" max="4882" width="12.85546875" style="1" customWidth="1"/>
    <col min="4883" max="4883" width="14.85546875" style="1" customWidth="1"/>
    <col min="4884" max="4884" width="12.7109375" style="1" customWidth="1"/>
    <col min="4885" max="4885" width="12.28515625" style="1" customWidth="1"/>
    <col min="4886" max="4886" width="12.5703125" style="1" customWidth="1"/>
    <col min="4887" max="4887" width="8.42578125" style="1" customWidth="1"/>
    <col min="4888" max="4888" width="12.7109375" style="1" customWidth="1"/>
    <col min="4889" max="4889" width="12" style="1" customWidth="1"/>
    <col min="4890" max="4890" width="12.85546875" style="1" customWidth="1"/>
    <col min="4891" max="4891" width="12.42578125" style="1" customWidth="1"/>
    <col min="4892" max="4892" width="10.28515625" style="1" customWidth="1"/>
    <col min="4893" max="5123" width="9.140625" style="1"/>
    <col min="5124" max="5124" width="23" style="1" customWidth="1"/>
    <col min="5125" max="5127" width="12.7109375" style="1" customWidth="1"/>
    <col min="5128" max="5128" width="14.5703125" style="1" customWidth="1"/>
    <col min="5129" max="5129" width="10.5703125" style="1" customWidth="1"/>
    <col min="5130" max="5131" width="15.140625" style="1" customWidth="1"/>
    <col min="5132" max="5133" width="11.140625" style="1" customWidth="1"/>
    <col min="5134" max="5134" width="12" style="1" customWidth="1"/>
    <col min="5135" max="5135" width="11.5703125" style="1" customWidth="1"/>
    <col min="5136" max="5136" width="10.7109375" style="1" customWidth="1"/>
    <col min="5137" max="5137" width="10.42578125" style="1" customWidth="1"/>
    <col min="5138" max="5138" width="12.85546875" style="1" customWidth="1"/>
    <col min="5139" max="5139" width="14.85546875" style="1" customWidth="1"/>
    <col min="5140" max="5140" width="12.7109375" style="1" customWidth="1"/>
    <col min="5141" max="5141" width="12.28515625" style="1" customWidth="1"/>
    <col min="5142" max="5142" width="12.5703125" style="1" customWidth="1"/>
    <col min="5143" max="5143" width="8.42578125" style="1" customWidth="1"/>
    <col min="5144" max="5144" width="12.7109375" style="1" customWidth="1"/>
    <col min="5145" max="5145" width="12" style="1" customWidth="1"/>
    <col min="5146" max="5146" width="12.85546875" style="1" customWidth="1"/>
    <col min="5147" max="5147" width="12.42578125" style="1" customWidth="1"/>
    <col min="5148" max="5148" width="10.28515625" style="1" customWidth="1"/>
    <col min="5149" max="5379" width="9.140625" style="1"/>
    <col min="5380" max="5380" width="23" style="1" customWidth="1"/>
    <col min="5381" max="5383" width="12.7109375" style="1" customWidth="1"/>
    <col min="5384" max="5384" width="14.5703125" style="1" customWidth="1"/>
    <col min="5385" max="5385" width="10.5703125" style="1" customWidth="1"/>
    <col min="5386" max="5387" width="15.140625" style="1" customWidth="1"/>
    <col min="5388" max="5389" width="11.140625" style="1" customWidth="1"/>
    <col min="5390" max="5390" width="12" style="1" customWidth="1"/>
    <col min="5391" max="5391" width="11.5703125" style="1" customWidth="1"/>
    <col min="5392" max="5392" width="10.7109375" style="1" customWidth="1"/>
    <col min="5393" max="5393" width="10.42578125" style="1" customWidth="1"/>
    <col min="5394" max="5394" width="12.85546875" style="1" customWidth="1"/>
    <col min="5395" max="5395" width="14.85546875" style="1" customWidth="1"/>
    <col min="5396" max="5396" width="12.7109375" style="1" customWidth="1"/>
    <col min="5397" max="5397" width="12.28515625" style="1" customWidth="1"/>
    <col min="5398" max="5398" width="12.5703125" style="1" customWidth="1"/>
    <col min="5399" max="5399" width="8.42578125" style="1" customWidth="1"/>
    <col min="5400" max="5400" width="12.7109375" style="1" customWidth="1"/>
    <col min="5401" max="5401" width="12" style="1" customWidth="1"/>
    <col min="5402" max="5402" width="12.85546875" style="1" customWidth="1"/>
    <col min="5403" max="5403" width="12.42578125" style="1" customWidth="1"/>
    <col min="5404" max="5404" width="10.28515625" style="1" customWidth="1"/>
    <col min="5405" max="5635" width="9.140625" style="1"/>
    <col min="5636" max="5636" width="23" style="1" customWidth="1"/>
    <col min="5637" max="5639" width="12.7109375" style="1" customWidth="1"/>
    <col min="5640" max="5640" width="14.5703125" style="1" customWidth="1"/>
    <col min="5641" max="5641" width="10.5703125" style="1" customWidth="1"/>
    <col min="5642" max="5643" width="15.140625" style="1" customWidth="1"/>
    <col min="5644" max="5645" width="11.140625" style="1" customWidth="1"/>
    <col min="5646" max="5646" width="12" style="1" customWidth="1"/>
    <col min="5647" max="5647" width="11.5703125" style="1" customWidth="1"/>
    <col min="5648" max="5648" width="10.7109375" style="1" customWidth="1"/>
    <col min="5649" max="5649" width="10.42578125" style="1" customWidth="1"/>
    <col min="5650" max="5650" width="12.85546875" style="1" customWidth="1"/>
    <col min="5651" max="5651" width="14.85546875" style="1" customWidth="1"/>
    <col min="5652" max="5652" width="12.7109375" style="1" customWidth="1"/>
    <col min="5653" max="5653" width="12.28515625" style="1" customWidth="1"/>
    <col min="5654" max="5654" width="12.5703125" style="1" customWidth="1"/>
    <col min="5655" max="5655" width="8.42578125" style="1" customWidth="1"/>
    <col min="5656" max="5656" width="12.7109375" style="1" customWidth="1"/>
    <col min="5657" max="5657" width="12" style="1" customWidth="1"/>
    <col min="5658" max="5658" width="12.85546875" style="1" customWidth="1"/>
    <col min="5659" max="5659" width="12.42578125" style="1" customWidth="1"/>
    <col min="5660" max="5660" width="10.28515625" style="1" customWidth="1"/>
    <col min="5661" max="5891" width="9.140625" style="1"/>
    <col min="5892" max="5892" width="23" style="1" customWidth="1"/>
    <col min="5893" max="5895" width="12.7109375" style="1" customWidth="1"/>
    <col min="5896" max="5896" width="14.5703125" style="1" customWidth="1"/>
    <col min="5897" max="5897" width="10.5703125" style="1" customWidth="1"/>
    <col min="5898" max="5899" width="15.140625" style="1" customWidth="1"/>
    <col min="5900" max="5901" width="11.140625" style="1" customWidth="1"/>
    <col min="5902" max="5902" width="12" style="1" customWidth="1"/>
    <col min="5903" max="5903" width="11.5703125" style="1" customWidth="1"/>
    <col min="5904" max="5904" width="10.7109375" style="1" customWidth="1"/>
    <col min="5905" max="5905" width="10.42578125" style="1" customWidth="1"/>
    <col min="5906" max="5906" width="12.85546875" style="1" customWidth="1"/>
    <col min="5907" max="5907" width="14.85546875" style="1" customWidth="1"/>
    <col min="5908" max="5908" width="12.7109375" style="1" customWidth="1"/>
    <col min="5909" max="5909" width="12.28515625" style="1" customWidth="1"/>
    <col min="5910" max="5910" width="12.5703125" style="1" customWidth="1"/>
    <col min="5911" max="5911" width="8.42578125" style="1" customWidth="1"/>
    <col min="5912" max="5912" width="12.7109375" style="1" customWidth="1"/>
    <col min="5913" max="5913" width="12" style="1" customWidth="1"/>
    <col min="5914" max="5914" width="12.85546875" style="1" customWidth="1"/>
    <col min="5915" max="5915" width="12.42578125" style="1" customWidth="1"/>
    <col min="5916" max="5916" width="10.28515625" style="1" customWidth="1"/>
    <col min="5917" max="6147" width="9.140625" style="1"/>
    <col min="6148" max="6148" width="23" style="1" customWidth="1"/>
    <col min="6149" max="6151" width="12.7109375" style="1" customWidth="1"/>
    <col min="6152" max="6152" width="14.5703125" style="1" customWidth="1"/>
    <col min="6153" max="6153" width="10.5703125" style="1" customWidth="1"/>
    <col min="6154" max="6155" width="15.140625" style="1" customWidth="1"/>
    <col min="6156" max="6157" width="11.140625" style="1" customWidth="1"/>
    <col min="6158" max="6158" width="12" style="1" customWidth="1"/>
    <col min="6159" max="6159" width="11.5703125" style="1" customWidth="1"/>
    <col min="6160" max="6160" width="10.7109375" style="1" customWidth="1"/>
    <col min="6161" max="6161" width="10.42578125" style="1" customWidth="1"/>
    <col min="6162" max="6162" width="12.85546875" style="1" customWidth="1"/>
    <col min="6163" max="6163" width="14.85546875" style="1" customWidth="1"/>
    <col min="6164" max="6164" width="12.7109375" style="1" customWidth="1"/>
    <col min="6165" max="6165" width="12.28515625" style="1" customWidth="1"/>
    <col min="6166" max="6166" width="12.5703125" style="1" customWidth="1"/>
    <col min="6167" max="6167" width="8.42578125" style="1" customWidth="1"/>
    <col min="6168" max="6168" width="12.7109375" style="1" customWidth="1"/>
    <col min="6169" max="6169" width="12" style="1" customWidth="1"/>
    <col min="6170" max="6170" width="12.85546875" style="1" customWidth="1"/>
    <col min="6171" max="6171" width="12.42578125" style="1" customWidth="1"/>
    <col min="6172" max="6172" width="10.28515625" style="1" customWidth="1"/>
    <col min="6173" max="6403" width="9.140625" style="1"/>
    <col min="6404" max="6404" width="23" style="1" customWidth="1"/>
    <col min="6405" max="6407" width="12.7109375" style="1" customWidth="1"/>
    <col min="6408" max="6408" width="14.5703125" style="1" customWidth="1"/>
    <col min="6409" max="6409" width="10.5703125" style="1" customWidth="1"/>
    <col min="6410" max="6411" width="15.140625" style="1" customWidth="1"/>
    <col min="6412" max="6413" width="11.140625" style="1" customWidth="1"/>
    <col min="6414" max="6414" width="12" style="1" customWidth="1"/>
    <col min="6415" max="6415" width="11.5703125" style="1" customWidth="1"/>
    <col min="6416" max="6416" width="10.7109375" style="1" customWidth="1"/>
    <col min="6417" max="6417" width="10.42578125" style="1" customWidth="1"/>
    <col min="6418" max="6418" width="12.85546875" style="1" customWidth="1"/>
    <col min="6419" max="6419" width="14.85546875" style="1" customWidth="1"/>
    <col min="6420" max="6420" width="12.7109375" style="1" customWidth="1"/>
    <col min="6421" max="6421" width="12.28515625" style="1" customWidth="1"/>
    <col min="6422" max="6422" width="12.5703125" style="1" customWidth="1"/>
    <col min="6423" max="6423" width="8.42578125" style="1" customWidth="1"/>
    <col min="6424" max="6424" width="12.7109375" style="1" customWidth="1"/>
    <col min="6425" max="6425" width="12" style="1" customWidth="1"/>
    <col min="6426" max="6426" width="12.85546875" style="1" customWidth="1"/>
    <col min="6427" max="6427" width="12.42578125" style="1" customWidth="1"/>
    <col min="6428" max="6428" width="10.28515625" style="1" customWidth="1"/>
    <col min="6429" max="6659" width="9.140625" style="1"/>
    <col min="6660" max="6660" width="23" style="1" customWidth="1"/>
    <col min="6661" max="6663" width="12.7109375" style="1" customWidth="1"/>
    <col min="6664" max="6664" width="14.5703125" style="1" customWidth="1"/>
    <col min="6665" max="6665" width="10.5703125" style="1" customWidth="1"/>
    <col min="6666" max="6667" width="15.140625" style="1" customWidth="1"/>
    <col min="6668" max="6669" width="11.140625" style="1" customWidth="1"/>
    <col min="6670" max="6670" width="12" style="1" customWidth="1"/>
    <col min="6671" max="6671" width="11.5703125" style="1" customWidth="1"/>
    <col min="6672" max="6672" width="10.7109375" style="1" customWidth="1"/>
    <col min="6673" max="6673" width="10.42578125" style="1" customWidth="1"/>
    <col min="6674" max="6674" width="12.85546875" style="1" customWidth="1"/>
    <col min="6675" max="6675" width="14.85546875" style="1" customWidth="1"/>
    <col min="6676" max="6676" width="12.7109375" style="1" customWidth="1"/>
    <col min="6677" max="6677" width="12.28515625" style="1" customWidth="1"/>
    <col min="6678" max="6678" width="12.5703125" style="1" customWidth="1"/>
    <col min="6679" max="6679" width="8.42578125" style="1" customWidth="1"/>
    <col min="6680" max="6680" width="12.7109375" style="1" customWidth="1"/>
    <col min="6681" max="6681" width="12" style="1" customWidth="1"/>
    <col min="6682" max="6682" width="12.85546875" style="1" customWidth="1"/>
    <col min="6683" max="6683" width="12.42578125" style="1" customWidth="1"/>
    <col min="6684" max="6684" width="10.28515625" style="1" customWidth="1"/>
    <col min="6685" max="6915" width="9.140625" style="1"/>
    <col min="6916" max="6916" width="23" style="1" customWidth="1"/>
    <col min="6917" max="6919" width="12.7109375" style="1" customWidth="1"/>
    <col min="6920" max="6920" width="14.5703125" style="1" customWidth="1"/>
    <col min="6921" max="6921" width="10.5703125" style="1" customWidth="1"/>
    <col min="6922" max="6923" width="15.140625" style="1" customWidth="1"/>
    <col min="6924" max="6925" width="11.140625" style="1" customWidth="1"/>
    <col min="6926" max="6926" width="12" style="1" customWidth="1"/>
    <col min="6927" max="6927" width="11.5703125" style="1" customWidth="1"/>
    <col min="6928" max="6928" width="10.7109375" style="1" customWidth="1"/>
    <col min="6929" max="6929" width="10.42578125" style="1" customWidth="1"/>
    <col min="6930" max="6930" width="12.85546875" style="1" customWidth="1"/>
    <col min="6931" max="6931" width="14.85546875" style="1" customWidth="1"/>
    <col min="6932" max="6932" width="12.7109375" style="1" customWidth="1"/>
    <col min="6933" max="6933" width="12.28515625" style="1" customWidth="1"/>
    <col min="6934" max="6934" width="12.5703125" style="1" customWidth="1"/>
    <col min="6935" max="6935" width="8.42578125" style="1" customWidth="1"/>
    <col min="6936" max="6936" width="12.7109375" style="1" customWidth="1"/>
    <col min="6937" max="6937" width="12" style="1" customWidth="1"/>
    <col min="6938" max="6938" width="12.85546875" style="1" customWidth="1"/>
    <col min="6939" max="6939" width="12.42578125" style="1" customWidth="1"/>
    <col min="6940" max="6940" width="10.28515625" style="1" customWidth="1"/>
    <col min="6941" max="7171" width="9.140625" style="1"/>
    <col min="7172" max="7172" width="23" style="1" customWidth="1"/>
    <col min="7173" max="7175" width="12.7109375" style="1" customWidth="1"/>
    <col min="7176" max="7176" width="14.5703125" style="1" customWidth="1"/>
    <col min="7177" max="7177" width="10.5703125" style="1" customWidth="1"/>
    <col min="7178" max="7179" width="15.140625" style="1" customWidth="1"/>
    <col min="7180" max="7181" width="11.140625" style="1" customWidth="1"/>
    <col min="7182" max="7182" width="12" style="1" customWidth="1"/>
    <col min="7183" max="7183" width="11.5703125" style="1" customWidth="1"/>
    <col min="7184" max="7184" width="10.7109375" style="1" customWidth="1"/>
    <col min="7185" max="7185" width="10.42578125" style="1" customWidth="1"/>
    <col min="7186" max="7186" width="12.85546875" style="1" customWidth="1"/>
    <col min="7187" max="7187" width="14.85546875" style="1" customWidth="1"/>
    <col min="7188" max="7188" width="12.7109375" style="1" customWidth="1"/>
    <col min="7189" max="7189" width="12.28515625" style="1" customWidth="1"/>
    <col min="7190" max="7190" width="12.5703125" style="1" customWidth="1"/>
    <col min="7191" max="7191" width="8.42578125" style="1" customWidth="1"/>
    <col min="7192" max="7192" width="12.7109375" style="1" customWidth="1"/>
    <col min="7193" max="7193" width="12" style="1" customWidth="1"/>
    <col min="7194" max="7194" width="12.85546875" style="1" customWidth="1"/>
    <col min="7195" max="7195" width="12.42578125" style="1" customWidth="1"/>
    <col min="7196" max="7196" width="10.28515625" style="1" customWidth="1"/>
    <col min="7197" max="7427" width="9.140625" style="1"/>
    <col min="7428" max="7428" width="23" style="1" customWidth="1"/>
    <col min="7429" max="7431" width="12.7109375" style="1" customWidth="1"/>
    <col min="7432" max="7432" width="14.5703125" style="1" customWidth="1"/>
    <col min="7433" max="7433" width="10.5703125" style="1" customWidth="1"/>
    <col min="7434" max="7435" width="15.140625" style="1" customWidth="1"/>
    <col min="7436" max="7437" width="11.140625" style="1" customWidth="1"/>
    <col min="7438" max="7438" width="12" style="1" customWidth="1"/>
    <col min="7439" max="7439" width="11.5703125" style="1" customWidth="1"/>
    <col min="7440" max="7440" width="10.7109375" style="1" customWidth="1"/>
    <col min="7441" max="7441" width="10.42578125" style="1" customWidth="1"/>
    <col min="7442" max="7442" width="12.85546875" style="1" customWidth="1"/>
    <col min="7443" max="7443" width="14.85546875" style="1" customWidth="1"/>
    <col min="7444" max="7444" width="12.7109375" style="1" customWidth="1"/>
    <col min="7445" max="7445" width="12.28515625" style="1" customWidth="1"/>
    <col min="7446" max="7446" width="12.5703125" style="1" customWidth="1"/>
    <col min="7447" max="7447" width="8.42578125" style="1" customWidth="1"/>
    <col min="7448" max="7448" width="12.7109375" style="1" customWidth="1"/>
    <col min="7449" max="7449" width="12" style="1" customWidth="1"/>
    <col min="7450" max="7450" width="12.85546875" style="1" customWidth="1"/>
    <col min="7451" max="7451" width="12.42578125" style="1" customWidth="1"/>
    <col min="7452" max="7452" width="10.28515625" style="1" customWidth="1"/>
    <col min="7453" max="7683" width="9.140625" style="1"/>
    <col min="7684" max="7684" width="23" style="1" customWidth="1"/>
    <col min="7685" max="7687" width="12.7109375" style="1" customWidth="1"/>
    <col min="7688" max="7688" width="14.5703125" style="1" customWidth="1"/>
    <col min="7689" max="7689" width="10.5703125" style="1" customWidth="1"/>
    <col min="7690" max="7691" width="15.140625" style="1" customWidth="1"/>
    <col min="7692" max="7693" width="11.140625" style="1" customWidth="1"/>
    <col min="7694" max="7694" width="12" style="1" customWidth="1"/>
    <col min="7695" max="7695" width="11.5703125" style="1" customWidth="1"/>
    <col min="7696" max="7696" width="10.7109375" style="1" customWidth="1"/>
    <col min="7697" max="7697" width="10.42578125" style="1" customWidth="1"/>
    <col min="7698" max="7698" width="12.85546875" style="1" customWidth="1"/>
    <col min="7699" max="7699" width="14.85546875" style="1" customWidth="1"/>
    <col min="7700" max="7700" width="12.7109375" style="1" customWidth="1"/>
    <col min="7701" max="7701" width="12.28515625" style="1" customWidth="1"/>
    <col min="7702" max="7702" width="12.5703125" style="1" customWidth="1"/>
    <col min="7703" max="7703" width="8.42578125" style="1" customWidth="1"/>
    <col min="7704" max="7704" width="12.7109375" style="1" customWidth="1"/>
    <col min="7705" max="7705" width="12" style="1" customWidth="1"/>
    <col min="7706" max="7706" width="12.85546875" style="1" customWidth="1"/>
    <col min="7707" max="7707" width="12.42578125" style="1" customWidth="1"/>
    <col min="7708" max="7708" width="10.28515625" style="1" customWidth="1"/>
    <col min="7709" max="7939" width="9.140625" style="1"/>
    <col min="7940" max="7940" width="23" style="1" customWidth="1"/>
    <col min="7941" max="7943" width="12.7109375" style="1" customWidth="1"/>
    <col min="7944" max="7944" width="14.5703125" style="1" customWidth="1"/>
    <col min="7945" max="7945" width="10.5703125" style="1" customWidth="1"/>
    <col min="7946" max="7947" width="15.140625" style="1" customWidth="1"/>
    <col min="7948" max="7949" width="11.140625" style="1" customWidth="1"/>
    <col min="7950" max="7950" width="12" style="1" customWidth="1"/>
    <col min="7951" max="7951" width="11.5703125" style="1" customWidth="1"/>
    <col min="7952" max="7952" width="10.7109375" style="1" customWidth="1"/>
    <col min="7953" max="7953" width="10.42578125" style="1" customWidth="1"/>
    <col min="7954" max="7954" width="12.85546875" style="1" customWidth="1"/>
    <col min="7955" max="7955" width="14.85546875" style="1" customWidth="1"/>
    <col min="7956" max="7956" width="12.7109375" style="1" customWidth="1"/>
    <col min="7957" max="7957" width="12.28515625" style="1" customWidth="1"/>
    <col min="7958" max="7958" width="12.5703125" style="1" customWidth="1"/>
    <col min="7959" max="7959" width="8.42578125" style="1" customWidth="1"/>
    <col min="7960" max="7960" width="12.7109375" style="1" customWidth="1"/>
    <col min="7961" max="7961" width="12" style="1" customWidth="1"/>
    <col min="7962" max="7962" width="12.85546875" style="1" customWidth="1"/>
    <col min="7963" max="7963" width="12.42578125" style="1" customWidth="1"/>
    <col min="7964" max="7964" width="10.28515625" style="1" customWidth="1"/>
    <col min="7965" max="8195" width="9.140625" style="1"/>
    <col min="8196" max="8196" width="23" style="1" customWidth="1"/>
    <col min="8197" max="8199" width="12.7109375" style="1" customWidth="1"/>
    <col min="8200" max="8200" width="14.5703125" style="1" customWidth="1"/>
    <col min="8201" max="8201" width="10.5703125" style="1" customWidth="1"/>
    <col min="8202" max="8203" width="15.140625" style="1" customWidth="1"/>
    <col min="8204" max="8205" width="11.140625" style="1" customWidth="1"/>
    <col min="8206" max="8206" width="12" style="1" customWidth="1"/>
    <col min="8207" max="8207" width="11.5703125" style="1" customWidth="1"/>
    <col min="8208" max="8208" width="10.7109375" style="1" customWidth="1"/>
    <col min="8209" max="8209" width="10.42578125" style="1" customWidth="1"/>
    <col min="8210" max="8210" width="12.85546875" style="1" customWidth="1"/>
    <col min="8211" max="8211" width="14.85546875" style="1" customWidth="1"/>
    <col min="8212" max="8212" width="12.7109375" style="1" customWidth="1"/>
    <col min="8213" max="8213" width="12.28515625" style="1" customWidth="1"/>
    <col min="8214" max="8214" width="12.5703125" style="1" customWidth="1"/>
    <col min="8215" max="8215" width="8.42578125" style="1" customWidth="1"/>
    <col min="8216" max="8216" width="12.7109375" style="1" customWidth="1"/>
    <col min="8217" max="8217" width="12" style="1" customWidth="1"/>
    <col min="8218" max="8218" width="12.85546875" style="1" customWidth="1"/>
    <col min="8219" max="8219" width="12.42578125" style="1" customWidth="1"/>
    <col min="8220" max="8220" width="10.28515625" style="1" customWidth="1"/>
    <col min="8221" max="8451" width="9.140625" style="1"/>
    <col min="8452" max="8452" width="23" style="1" customWidth="1"/>
    <col min="8453" max="8455" width="12.7109375" style="1" customWidth="1"/>
    <col min="8456" max="8456" width="14.5703125" style="1" customWidth="1"/>
    <col min="8457" max="8457" width="10.5703125" style="1" customWidth="1"/>
    <col min="8458" max="8459" width="15.140625" style="1" customWidth="1"/>
    <col min="8460" max="8461" width="11.140625" style="1" customWidth="1"/>
    <col min="8462" max="8462" width="12" style="1" customWidth="1"/>
    <col min="8463" max="8463" width="11.5703125" style="1" customWidth="1"/>
    <col min="8464" max="8464" width="10.7109375" style="1" customWidth="1"/>
    <col min="8465" max="8465" width="10.42578125" style="1" customWidth="1"/>
    <col min="8466" max="8466" width="12.85546875" style="1" customWidth="1"/>
    <col min="8467" max="8467" width="14.85546875" style="1" customWidth="1"/>
    <col min="8468" max="8468" width="12.7109375" style="1" customWidth="1"/>
    <col min="8469" max="8469" width="12.28515625" style="1" customWidth="1"/>
    <col min="8470" max="8470" width="12.5703125" style="1" customWidth="1"/>
    <col min="8471" max="8471" width="8.42578125" style="1" customWidth="1"/>
    <col min="8472" max="8472" width="12.7109375" style="1" customWidth="1"/>
    <col min="8473" max="8473" width="12" style="1" customWidth="1"/>
    <col min="8474" max="8474" width="12.85546875" style="1" customWidth="1"/>
    <col min="8475" max="8475" width="12.42578125" style="1" customWidth="1"/>
    <col min="8476" max="8476" width="10.28515625" style="1" customWidth="1"/>
    <col min="8477" max="8707" width="9.140625" style="1"/>
    <col min="8708" max="8708" width="23" style="1" customWidth="1"/>
    <col min="8709" max="8711" width="12.7109375" style="1" customWidth="1"/>
    <col min="8712" max="8712" width="14.5703125" style="1" customWidth="1"/>
    <col min="8713" max="8713" width="10.5703125" style="1" customWidth="1"/>
    <col min="8714" max="8715" width="15.140625" style="1" customWidth="1"/>
    <col min="8716" max="8717" width="11.140625" style="1" customWidth="1"/>
    <col min="8718" max="8718" width="12" style="1" customWidth="1"/>
    <col min="8719" max="8719" width="11.5703125" style="1" customWidth="1"/>
    <col min="8720" max="8720" width="10.7109375" style="1" customWidth="1"/>
    <col min="8721" max="8721" width="10.42578125" style="1" customWidth="1"/>
    <col min="8722" max="8722" width="12.85546875" style="1" customWidth="1"/>
    <col min="8723" max="8723" width="14.85546875" style="1" customWidth="1"/>
    <col min="8724" max="8724" width="12.7109375" style="1" customWidth="1"/>
    <col min="8725" max="8725" width="12.28515625" style="1" customWidth="1"/>
    <col min="8726" max="8726" width="12.5703125" style="1" customWidth="1"/>
    <col min="8727" max="8727" width="8.42578125" style="1" customWidth="1"/>
    <col min="8728" max="8728" width="12.7109375" style="1" customWidth="1"/>
    <col min="8729" max="8729" width="12" style="1" customWidth="1"/>
    <col min="8730" max="8730" width="12.85546875" style="1" customWidth="1"/>
    <col min="8731" max="8731" width="12.42578125" style="1" customWidth="1"/>
    <col min="8732" max="8732" width="10.28515625" style="1" customWidth="1"/>
    <col min="8733" max="8963" width="9.140625" style="1"/>
    <col min="8964" max="8964" width="23" style="1" customWidth="1"/>
    <col min="8965" max="8967" width="12.7109375" style="1" customWidth="1"/>
    <col min="8968" max="8968" width="14.5703125" style="1" customWidth="1"/>
    <col min="8969" max="8969" width="10.5703125" style="1" customWidth="1"/>
    <col min="8970" max="8971" width="15.140625" style="1" customWidth="1"/>
    <col min="8972" max="8973" width="11.140625" style="1" customWidth="1"/>
    <col min="8974" max="8974" width="12" style="1" customWidth="1"/>
    <col min="8975" max="8975" width="11.5703125" style="1" customWidth="1"/>
    <col min="8976" max="8976" width="10.7109375" style="1" customWidth="1"/>
    <col min="8977" max="8977" width="10.42578125" style="1" customWidth="1"/>
    <col min="8978" max="8978" width="12.85546875" style="1" customWidth="1"/>
    <col min="8979" max="8979" width="14.85546875" style="1" customWidth="1"/>
    <col min="8980" max="8980" width="12.7109375" style="1" customWidth="1"/>
    <col min="8981" max="8981" width="12.28515625" style="1" customWidth="1"/>
    <col min="8982" max="8982" width="12.5703125" style="1" customWidth="1"/>
    <col min="8983" max="8983" width="8.42578125" style="1" customWidth="1"/>
    <col min="8984" max="8984" width="12.7109375" style="1" customWidth="1"/>
    <col min="8985" max="8985" width="12" style="1" customWidth="1"/>
    <col min="8986" max="8986" width="12.85546875" style="1" customWidth="1"/>
    <col min="8987" max="8987" width="12.42578125" style="1" customWidth="1"/>
    <col min="8988" max="8988" width="10.28515625" style="1" customWidth="1"/>
    <col min="8989" max="9219" width="9.140625" style="1"/>
    <col min="9220" max="9220" width="23" style="1" customWidth="1"/>
    <col min="9221" max="9223" width="12.7109375" style="1" customWidth="1"/>
    <col min="9224" max="9224" width="14.5703125" style="1" customWidth="1"/>
    <col min="9225" max="9225" width="10.5703125" style="1" customWidth="1"/>
    <col min="9226" max="9227" width="15.140625" style="1" customWidth="1"/>
    <col min="9228" max="9229" width="11.140625" style="1" customWidth="1"/>
    <col min="9230" max="9230" width="12" style="1" customWidth="1"/>
    <col min="9231" max="9231" width="11.5703125" style="1" customWidth="1"/>
    <col min="9232" max="9232" width="10.7109375" style="1" customWidth="1"/>
    <col min="9233" max="9233" width="10.42578125" style="1" customWidth="1"/>
    <col min="9234" max="9234" width="12.85546875" style="1" customWidth="1"/>
    <col min="9235" max="9235" width="14.85546875" style="1" customWidth="1"/>
    <col min="9236" max="9236" width="12.7109375" style="1" customWidth="1"/>
    <col min="9237" max="9237" width="12.28515625" style="1" customWidth="1"/>
    <col min="9238" max="9238" width="12.5703125" style="1" customWidth="1"/>
    <col min="9239" max="9239" width="8.42578125" style="1" customWidth="1"/>
    <col min="9240" max="9240" width="12.7109375" style="1" customWidth="1"/>
    <col min="9241" max="9241" width="12" style="1" customWidth="1"/>
    <col min="9242" max="9242" width="12.85546875" style="1" customWidth="1"/>
    <col min="9243" max="9243" width="12.42578125" style="1" customWidth="1"/>
    <col min="9244" max="9244" width="10.28515625" style="1" customWidth="1"/>
    <col min="9245" max="9475" width="9.140625" style="1"/>
    <col min="9476" max="9476" width="23" style="1" customWidth="1"/>
    <col min="9477" max="9479" width="12.7109375" style="1" customWidth="1"/>
    <col min="9480" max="9480" width="14.5703125" style="1" customWidth="1"/>
    <col min="9481" max="9481" width="10.5703125" style="1" customWidth="1"/>
    <col min="9482" max="9483" width="15.140625" style="1" customWidth="1"/>
    <col min="9484" max="9485" width="11.140625" style="1" customWidth="1"/>
    <col min="9486" max="9486" width="12" style="1" customWidth="1"/>
    <col min="9487" max="9487" width="11.5703125" style="1" customWidth="1"/>
    <col min="9488" max="9488" width="10.7109375" style="1" customWidth="1"/>
    <col min="9489" max="9489" width="10.42578125" style="1" customWidth="1"/>
    <col min="9490" max="9490" width="12.85546875" style="1" customWidth="1"/>
    <col min="9491" max="9491" width="14.85546875" style="1" customWidth="1"/>
    <col min="9492" max="9492" width="12.7109375" style="1" customWidth="1"/>
    <col min="9493" max="9493" width="12.28515625" style="1" customWidth="1"/>
    <col min="9494" max="9494" width="12.5703125" style="1" customWidth="1"/>
    <col min="9495" max="9495" width="8.42578125" style="1" customWidth="1"/>
    <col min="9496" max="9496" width="12.7109375" style="1" customWidth="1"/>
    <col min="9497" max="9497" width="12" style="1" customWidth="1"/>
    <col min="9498" max="9498" width="12.85546875" style="1" customWidth="1"/>
    <col min="9499" max="9499" width="12.42578125" style="1" customWidth="1"/>
    <col min="9500" max="9500" width="10.28515625" style="1" customWidth="1"/>
    <col min="9501" max="9731" width="9.140625" style="1"/>
    <col min="9732" max="9732" width="23" style="1" customWidth="1"/>
    <col min="9733" max="9735" width="12.7109375" style="1" customWidth="1"/>
    <col min="9736" max="9736" width="14.5703125" style="1" customWidth="1"/>
    <col min="9737" max="9737" width="10.5703125" style="1" customWidth="1"/>
    <col min="9738" max="9739" width="15.140625" style="1" customWidth="1"/>
    <col min="9740" max="9741" width="11.140625" style="1" customWidth="1"/>
    <col min="9742" max="9742" width="12" style="1" customWidth="1"/>
    <col min="9743" max="9743" width="11.5703125" style="1" customWidth="1"/>
    <col min="9744" max="9744" width="10.7109375" style="1" customWidth="1"/>
    <col min="9745" max="9745" width="10.42578125" style="1" customWidth="1"/>
    <col min="9746" max="9746" width="12.85546875" style="1" customWidth="1"/>
    <col min="9747" max="9747" width="14.85546875" style="1" customWidth="1"/>
    <col min="9748" max="9748" width="12.7109375" style="1" customWidth="1"/>
    <col min="9749" max="9749" width="12.28515625" style="1" customWidth="1"/>
    <col min="9750" max="9750" width="12.5703125" style="1" customWidth="1"/>
    <col min="9751" max="9751" width="8.42578125" style="1" customWidth="1"/>
    <col min="9752" max="9752" width="12.7109375" style="1" customWidth="1"/>
    <col min="9753" max="9753" width="12" style="1" customWidth="1"/>
    <col min="9754" max="9754" width="12.85546875" style="1" customWidth="1"/>
    <col min="9755" max="9755" width="12.42578125" style="1" customWidth="1"/>
    <col min="9756" max="9756" width="10.28515625" style="1" customWidth="1"/>
    <col min="9757" max="9987" width="9.140625" style="1"/>
    <col min="9988" max="9988" width="23" style="1" customWidth="1"/>
    <col min="9989" max="9991" width="12.7109375" style="1" customWidth="1"/>
    <col min="9992" max="9992" width="14.5703125" style="1" customWidth="1"/>
    <col min="9993" max="9993" width="10.5703125" style="1" customWidth="1"/>
    <col min="9994" max="9995" width="15.140625" style="1" customWidth="1"/>
    <col min="9996" max="9997" width="11.140625" style="1" customWidth="1"/>
    <col min="9998" max="9998" width="12" style="1" customWidth="1"/>
    <col min="9999" max="9999" width="11.5703125" style="1" customWidth="1"/>
    <col min="10000" max="10000" width="10.7109375" style="1" customWidth="1"/>
    <col min="10001" max="10001" width="10.42578125" style="1" customWidth="1"/>
    <col min="10002" max="10002" width="12.85546875" style="1" customWidth="1"/>
    <col min="10003" max="10003" width="14.85546875" style="1" customWidth="1"/>
    <col min="10004" max="10004" width="12.7109375" style="1" customWidth="1"/>
    <col min="10005" max="10005" width="12.28515625" style="1" customWidth="1"/>
    <col min="10006" max="10006" width="12.5703125" style="1" customWidth="1"/>
    <col min="10007" max="10007" width="8.42578125" style="1" customWidth="1"/>
    <col min="10008" max="10008" width="12.7109375" style="1" customWidth="1"/>
    <col min="10009" max="10009" width="12" style="1" customWidth="1"/>
    <col min="10010" max="10010" width="12.85546875" style="1" customWidth="1"/>
    <col min="10011" max="10011" width="12.42578125" style="1" customWidth="1"/>
    <col min="10012" max="10012" width="10.28515625" style="1" customWidth="1"/>
    <col min="10013" max="10243" width="9.140625" style="1"/>
    <col min="10244" max="10244" width="23" style="1" customWidth="1"/>
    <col min="10245" max="10247" width="12.7109375" style="1" customWidth="1"/>
    <col min="10248" max="10248" width="14.5703125" style="1" customWidth="1"/>
    <col min="10249" max="10249" width="10.5703125" style="1" customWidth="1"/>
    <col min="10250" max="10251" width="15.140625" style="1" customWidth="1"/>
    <col min="10252" max="10253" width="11.140625" style="1" customWidth="1"/>
    <col min="10254" max="10254" width="12" style="1" customWidth="1"/>
    <col min="10255" max="10255" width="11.5703125" style="1" customWidth="1"/>
    <col min="10256" max="10256" width="10.7109375" style="1" customWidth="1"/>
    <col min="10257" max="10257" width="10.42578125" style="1" customWidth="1"/>
    <col min="10258" max="10258" width="12.85546875" style="1" customWidth="1"/>
    <col min="10259" max="10259" width="14.85546875" style="1" customWidth="1"/>
    <col min="10260" max="10260" width="12.7109375" style="1" customWidth="1"/>
    <col min="10261" max="10261" width="12.28515625" style="1" customWidth="1"/>
    <col min="10262" max="10262" width="12.5703125" style="1" customWidth="1"/>
    <col min="10263" max="10263" width="8.42578125" style="1" customWidth="1"/>
    <col min="10264" max="10264" width="12.7109375" style="1" customWidth="1"/>
    <col min="10265" max="10265" width="12" style="1" customWidth="1"/>
    <col min="10266" max="10266" width="12.85546875" style="1" customWidth="1"/>
    <col min="10267" max="10267" width="12.42578125" style="1" customWidth="1"/>
    <col min="10268" max="10268" width="10.28515625" style="1" customWidth="1"/>
    <col min="10269" max="10499" width="9.140625" style="1"/>
    <col min="10500" max="10500" width="23" style="1" customWidth="1"/>
    <col min="10501" max="10503" width="12.7109375" style="1" customWidth="1"/>
    <col min="10504" max="10504" width="14.5703125" style="1" customWidth="1"/>
    <col min="10505" max="10505" width="10.5703125" style="1" customWidth="1"/>
    <col min="10506" max="10507" width="15.140625" style="1" customWidth="1"/>
    <col min="10508" max="10509" width="11.140625" style="1" customWidth="1"/>
    <col min="10510" max="10510" width="12" style="1" customWidth="1"/>
    <col min="10511" max="10511" width="11.5703125" style="1" customWidth="1"/>
    <col min="10512" max="10512" width="10.7109375" style="1" customWidth="1"/>
    <col min="10513" max="10513" width="10.42578125" style="1" customWidth="1"/>
    <col min="10514" max="10514" width="12.85546875" style="1" customWidth="1"/>
    <col min="10515" max="10515" width="14.85546875" style="1" customWidth="1"/>
    <col min="10516" max="10516" width="12.7109375" style="1" customWidth="1"/>
    <col min="10517" max="10517" width="12.28515625" style="1" customWidth="1"/>
    <col min="10518" max="10518" width="12.5703125" style="1" customWidth="1"/>
    <col min="10519" max="10519" width="8.42578125" style="1" customWidth="1"/>
    <col min="10520" max="10520" width="12.7109375" style="1" customWidth="1"/>
    <col min="10521" max="10521" width="12" style="1" customWidth="1"/>
    <col min="10522" max="10522" width="12.85546875" style="1" customWidth="1"/>
    <col min="10523" max="10523" width="12.42578125" style="1" customWidth="1"/>
    <col min="10524" max="10524" width="10.28515625" style="1" customWidth="1"/>
    <col min="10525" max="10755" width="9.140625" style="1"/>
    <col min="10756" max="10756" width="23" style="1" customWidth="1"/>
    <col min="10757" max="10759" width="12.7109375" style="1" customWidth="1"/>
    <col min="10760" max="10760" width="14.5703125" style="1" customWidth="1"/>
    <col min="10761" max="10761" width="10.5703125" style="1" customWidth="1"/>
    <col min="10762" max="10763" width="15.140625" style="1" customWidth="1"/>
    <col min="10764" max="10765" width="11.140625" style="1" customWidth="1"/>
    <col min="10766" max="10766" width="12" style="1" customWidth="1"/>
    <col min="10767" max="10767" width="11.5703125" style="1" customWidth="1"/>
    <col min="10768" max="10768" width="10.7109375" style="1" customWidth="1"/>
    <col min="10769" max="10769" width="10.42578125" style="1" customWidth="1"/>
    <col min="10770" max="10770" width="12.85546875" style="1" customWidth="1"/>
    <col min="10771" max="10771" width="14.85546875" style="1" customWidth="1"/>
    <col min="10772" max="10772" width="12.7109375" style="1" customWidth="1"/>
    <col min="10773" max="10773" width="12.28515625" style="1" customWidth="1"/>
    <col min="10774" max="10774" width="12.5703125" style="1" customWidth="1"/>
    <col min="10775" max="10775" width="8.42578125" style="1" customWidth="1"/>
    <col min="10776" max="10776" width="12.7109375" style="1" customWidth="1"/>
    <col min="10777" max="10777" width="12" style="1" customWidth="1"/>
    <col min="10778" max="10778" width="12.85546875" style="1" customWidth="1"/>
    <col min="10779" max="10779" width="12.42578125" style="1" customWidth="1"/>
    <col min="10780" max="10780" width="10.28515625" style="1" customWidth="1"/>
    <col min="10781" max="11011" width="9.140625" style="1"/>
    <col min="11012" max="11012" width="23" style="1" customWidth="1"/>
    <col min="11013" max="11015" width="12.7109375" style="1" customWidth="1"/>
    <col min="11016" max="11016" width="14.5703125" style="1" customWidth="1"/>
    <col min="11017" max="11017" width="10.5703125" style="1" customWidth="1"/>
    <col min="11018" max="11019" width="15.140625" style="1" customWidth="1"/>
    <col min="11020" max="11021" width="11.140625" style="1" customWidth="1"/>
    <col min="11022" max="11022" width="12" style="1" customWidth="1"/>
    <col min="11023" max="11023" width="11.5703125" style="1" customWidth="1"/>
    <col min="11024" max="11024" width="10.7109375" style="1" customWidth="1"/>
    <col min="11025" max="11025" width="10.42578125" style="1" customWidth="1"/>
    <col min="11026" max="11026" width="12.85546875" style="1" customWidth="1"/>
    <col min="11027" max="11027" width="14.85546875" style="1" customWidth="1"/>
    <col min="11028" max="11028" width="12.7109375" style="1" customWidth="1"/>
    <col min="11029" max="11029" width="12.28515625" style="1" customWidth="1"/>
    <col min="11030" max="11030" width="12.5703125" style="1" customWidth="1"/>
    <col min="11031" max="11031" width="8.42578125" style="1" customWidth="1"/>
    <col min="11032" max="11032" width="12.7109375" style="1" customWidth="1"/>
    <col min="11033" max="11033" width="12" style="1" customWidth="1"/>
    <col min="11034" max="11034" width="12.85546875" style="1" customWidth="1"/>
    <col min="11035" max="11035" width="12.42578125" style="1" customWidth="1"/>
    <col min="11036" max="11036" width="10.28515625" style="1" customWidth="1"/>
    <col min="11037" max="11267" width="9.140625" style="1"/>
    <col min="11268" max="11268" width="23" style="1" customWidth="1"/>
    <col min="11269" max="11271" width="12.7109375" style="1" customWidth="1"/>
    <col min="11272" max="11272" width="14.5703125" style="1" customWidth="1"/>
    <col min="11273" max="11273" width="10.5703125" style="1" customWidth="1"/>
    <col min="11274" max="11275" width="15.140625" style="1" customWidth="1"/>
    <col min="11276" max="11277" width="11.140625" style="1" customWidth="1"/>
    <col min="11278" max="11278" width="12" style="1" customWidth="1"/>
    <col min="11279" max="11279" width="11.5703125" style="1" customWidth="1"/>
    <col min="11280" max="11280" width="10.7109375" style="1" customWidth="1"/>
    <col min="11281" max="11281" width="10.42578125" style="1" customWidth="1"/>
    <col min="11282" max="11282" width="12.85546875" style="1" customWidth="1"/>
    <col min="11283" max="11283" width="14.85546875" style="1" customWidth="1"/>
    <col min="11284" max="11284" width="12.7109375" style="1" customWidth="1"/>
    <col min="11285" max="11285" width="12.28515625" style="1" customWidth="1"/>
    <col min="11286" max="11286" width="12.5703125" style="1" customWidth="1"/>
    <col min="11287" max="11287" width="8.42578125" style="1" customWidth="1"/>
    <col min="11288" max="11288" width="12.7109375" style="1" customWidth="1"/>
    <col min="11289" max="11289" width="12" style="1" customWidth="1"/>
    <col min="11290" max="11290" width="12.85546875" style="1" customWidth="1"/>
    <col min="11291" max="11291" width="12.42578125" style="1" customWidth="1"/>
    <col min="11292" max="11292" width="10.28515625" style="1" customWidth="1"/>
    <col min="11293" max="11523" width="9.140625" style="1"/>
    <col min="11524" max="11524" width="23" style="1" customWidth="1"/>
    <col min="11525" max="11527" width="12.7109375" style="1" customWidth="1"/>
    <col min="11528" max="11528" width="14.5703125" style="1" customWidth="1"/>
    <col min="11529" max="11529" width="10.5703125" style="1" customWidth="1"/>
    <col min="11530" max="11531" width="15.140625" style="1" customWidth="1"/>
    <col min="11532" max="11533" width="11.140625" style="1" customWidth="1"/>
    <col min="11534" max="11534" width="12" style="1" customWidth="1"/>
    <col min="11535" max="11535" width="11.5703125" style="1" customWidth="1"/>
    <col min="11536" max="11536" width="10.7109375" style="1" customWidth="1"/>
    <col min="11537" max="11537" width="10.42578125" style="1" customWidth="1"/>
    <col min="11538" max="11538" width="12.85546875" style="1" customWidth="1"/>
    <col min="11539" max="11539" width="14.85546875" style="1" customWidth="1"/>
    <col min="11540" max="11540" width="12.7109375" style="1" customWidth="1"/>
    <col min="11541" max="11541" width="12.28515625" style="1" customWidth="1"/>
    <col min="11542" max="11542" width="12.5703125" style="1" customWidth="1"/>
    <col min="11543" max="11543" width="8.42578125" style="1" customWidth="1"/>
    <col min="11544" max="11544" width="12.7109375" style="1" customWidth="1"/>
    <col min="11545" max="11545" width="12" style="1" customWidth="1"/>
    <col min="11546" max="11546" width="12.85546875" style="1" customWidth="1"/>
    <col min="11547" max="11547" width="12.42578125" style="1" customWidth="1"/>
    <col min="11548" max="11548" width="10.28515625" style="1" customWidth="1"/>
    <col min="11549" max="11779" width="9.140625" style="1"/>
    <col min="11780" max="11780" width="23" style="1" customWidth="1"/>
    <col min="11781" max="11783" width="12.7109375" style="1" customWidth="1"/>
    <col min="11784" max="11784" width="14.5703125" style="1" customWidth="1"/>
    <col min="11785" max="11785" width="10.5703125" style="1" customWidth="1"/>
    <col min="11786" max="11787" width="15.140625" style="1" customWidth="1"/>
    <col min="11788" max="11789" width="11.140625" style="1" customWidth="1"/>
    <col min="11790" max="11790" width="12" style="1" customWidth="1"/>
    <col min="11791" max="11791" width="11.5703125" style="1" customWidth="1"/>
    <col min="11792" max="11792" width="10.7109375" style="1" customWidth="1"/>
    <col min="11793" max="11793" width="10.42578125" style="1" customWidth="1"/>
    <col min="11794" max="11794" width="12.85546875" style="1" customWidth="1"/>
    <col min="11795" max="11795" width="14.85546875" style="1" customWidth="1"/>
    <col min="11796" max="11796" width="12.7109375" style="1" customWidth="1"/>
    <col min="11797" max="11797" width="12.28515625" style="1" customWidth="1"/>
    <col min="11798" max="11798" width="12.5703125" style="1" customWidth="1"/>
    <col min="11799" max="11799" width="8.42578125" style="1" customWidth="1"/>
    <col min="11800" max="11800" width="12.7109375" style="1" customWidth="1"/>
    <col min="11801" max="11801" width="12" style="1" customWidth="1"/>
    <col min="11802" max="11802" width="12.85546875" style="1" customWidth="1"/>
    <col min="11803" max="11803" width="12.42578125" style="1" customWidth="1"/>
    <col min="11804" max="11804" width="10.28515625" style="1" customWidth="1"/>
    <col min="11805" max="12035" width="9.140625" style="1"/>
    <col min="12036" max="12036" width="23" style="1" customWidth="1"/>
    <col min="12037" max="12039" width="12.7109375" style="1" customWidth="1"/>
    <col min="12040" max="12040" width="14.5703125" style="1" customWidth="1"/>
    <col min="12041" max="12041" width="10.5703125" style="1" customWidth="1"/>
    <col min="12042" max="12043" width="15.140625" style="1" customWidth="1"/>
    <col min="12044" max="12045" width="11.140625" style="1" customWidth="1"/>
    <col min="12046" max="12046" width="12" style="1" customWidth="1"/>
    <col min="12047" max="12047" width="11.5703125" style="1" customWidth="1"/>
    <col min="12048" max="12048" width="10.7109375" style="1" customWidth="1"/>
    <col min="12049" max="12049" width="10.42578125" style="1" customWidth="1"/>
    <col min="12050" max="12050" width="12.85546875" style="1" customWidth="1"/>
    <col min="12051" max="12051" width="14.85546875" style="1" customWidth="1"/>
    <col min="12052" max="12052" width="12.7109375" style="1" customWidth="1"/>
    <col min="12053" max="12053" width="12.28515625" style="1" customWidth="1"/>
    <col min="12054" max="12054" width="12.5703125" style="1" customWidth="1"/>
    <col min="12055" max="12055" width="8.42578125" style="1" customWidth="1"/>
    <col min="12056" max="12056" width="12.7109375" style="1" customWidth="1"/>
    <col min="12057" max="12057" width="12" style="1" customWidth="1"/>
    <col min="12058" max="12058" width="12.85546875" style="1" customWidth="1"/>
    <col min="12059" max="12059" width="12.42578125" style="1" customWidth="1"/>
    <col min="12060" max="12060" width="10.28515625" style="1" customWidth="1"/>
    <col min="12061" max="12291" width="9.140625" style="1"/>
    <col min="12292" max="12292" width="23" style="1" customWidth="1"/>
    <col min="12293" max="12295" width="12.7109375" style="1" customWidth="1"/>
    <col min="12296" max="12296" width="14.5703125" style="1" customWidth="1"/>
    <col min="12297" max="12297" width="10.5703125" style="1" customWidth="1"/>
    <col min="12298" max="12299" width="15.140625" style="1" customWidth="1"/>
    <col min="12300" max="12301" width="11.140625" style="1" customWidth="1"/>
    <col min="12302" max="12302" width="12" style="1" customWidth="1"/>
    <col min="12303" max="12303" width="11.5703125" style="1" customWidth="1"/>
    <col min="12304" max="12304" width="10.7109375" style="1" customWidth="1"/>
    <col min="12305" max="12305" width="10.42578125" style="1" customWidth="1"/>
    <col min="12306" max="12306" width="12.85546875" style="1" customWidth="1"/>
    <col min="12307" max="12307" width="14.85546875" style="1" customWidth="1"/>
    <col min="12308" max="12308" width="12.7109375" style="1" customWidth="1"/>
    <col min="12309" max="12309" width="12.28515625" style="1" customWidth="1"/>
    <col min="12310" max="12310" width="12.5703125" style="1" customWidth="1"/>
    <col min="12311" max="12311" width="8.42578125" style="1" customWidth="1"/>
    <col min="12312" max="12312" width="12.7109375" style="1" customWidth="1"/>
    <col min="12313" max="12313" width="12" style="1" customWidth="1"/>
    <col min="12314" max="12314" width="12.85546875" style="1" customWidth="1"/>
    <col min="12315" max="12315" width="12.42578125" style="1" customWidth="1"/>
    <col min="12316" max="12316" width="10.28515625" style="1" customWidth="1"/>
    <col min="12317" max="12547" width="9.140625" style="1"/>
    <col min="12548" max="12548" width="23" style="1" customWidth="1"/>
    <col min="12549" max="12551" width="12.7109375" style="1" customWidth="1"/>
    <col min="12552" max="12552" width="14.5703125" style="1" customWidth="1"/>
    <col min="12553" max="12553" width="10.5703125" style="1" customWidth="1"/>
    <col min="12554" max="12555" width="15.140625" style="1" customWidth="1"/>
    <col min="12556" max="12557" width="11.140625" style="1" customWidth="1"/>
    <col min="12558" max="12558" width="12" style="1" customWidth="1"/>
    <col min="12559" max="12559" width="11.5703125" style="1" customWidth="1"/>
    <col min="12560" max="12560" width="10.7109375" style="1" customWidth="1"/>
    <col min="12561" max="12561" width="10.42578125" style="1" customWidth="1"/>
    <col min="12562" max="12562" width="12.85546875" style="1" customWidth="1"/>
    <col min="12563" max="12563" width="14.85546875" style="1" customWidth="1"/>
    <col min="12564" max="12564" width="12.7109375" style="1" customWidth="1"/>
    <col min="12565" max="12565" width="12.28515625" style="1" customWidth="1"/>
    <col min="12566" max="12566" width="12.5703125" style="1" customWidth="1"/>
    <col min="12567" max="12567" width="8.42578125" style="1" customWidth="1"/>
    <col min="12568" max="12568" width="12.7109375" style="1" customWidth="1"/>
    <col min="12569" max="12569" width="12" style="1" customWidth="1"/>
    <col min="12570" max="12570" width="12.85546875" style="1" customWidth="1"/>
    <col min="12571" max="12571" width="12.42578125" style="1" customWidth="1"/>
    <col min="12572" max="12572" width="10.28515625" style="1" customWidth="1"/>
    <col min="12573" max="12803" width="9.140625" style="1"/>
    <col min="12804" max="12804" width="23" style="1" customWidth="1"/>
    <col min="12805" max="12807" width="12.7109375" style="1" customWidth="1"/>
    <col min="12808" max="12808" width="14.5703125" style="1" customWidth="1"/>
    <col min="12809" max="12809" width="10.5703125" style="1" customWidth="1"/>
    <col min="12810" max="12811" width="15.140625" style="1" customWidth="1"/>
    <col min="12812" max="12813" width="11.140625" style="1" customWidth="1"/>
    <col min="12814" max="12814" width="12" style="1" customWidth="1"/>
    <col min="12815" max="12815" width="11.5703125" style="1" customWidth="1"/>
    <col min="12816" max="12816" width="10.7109375" style="1" customWidth="1"/>
    <col min="12817" max="12817" width="10.42578125" style="1" customWidth="1"/>
    <col min="12818" max="12818" width="12.85546875" style="1" customWidth="1"/>
    <col min="12819" max="12819" width="14.85546875" style="1" customWidth="1"/>
    <col min="12820" max="12820" width="12.7109375" style="1" customWidth="1"/>
    <col min="12821" max="12821" width="12.28515625" style="1" customWidth="1"/>
    <col min="12822" max="12822" width="12.5703125" style="1" customWidth="1"/>
    <col min="12823" max="12823" width="8.42578125" style="1" customWidth="1"/>
    <col min="12824" max="12824" width="12.7109375" style="1" customWidth="1"/>
    <col min="12825" max="12825" width="12" style="1" customWidth="1"/>
    <col min="12826" max="12826" width="12.85546875" style="1" customWidth="1"/>
    <col min="12827" max="12827" width="12.42578125" style="1" customWidth="1"/>
    <col min="12828" max="12828" width="10.28515625" style="1" customWidth="1"/>
    <col min="12829" max="13059" width="9.140625" style="1"/>
    <col min="13060" max="13060" width="23" style="1" customWidth="1"/>
    <col min="13061" max="13063" width="12.7109375" style="1" customWidth="1"/>
    <col min="13064" max="13064" width="14.5703125" style="1" customWidth="1"/>
    <col min="13065" max="13065" width="10.5703125" style="1" customWidth="1"/>
    <col min="13066" max="13067" width="15.140625" style="1" customWidth="1"/>
    <col min="13068" max="13069" width="11.140625" style="1" customWidth="1"/>
    <col min="13070" max="13070" width="12" style="1" customWidth="1"/>
    <col min="13071" max="13071" width="11.5703125" style="1" customWidth="1"/>
    <col min="13072" max="13072" width="10.7109375" style="1" customWidth="1"/>
    <col min="13073" max="13073" width="10.42578125" style="1" customWidth="1"/>
    <col min="13074" max="13074" width="12.85546875" style="1" customWidth="1"/>
    <col min="13075" max="13075" width="14.85546875" style="1" customWidth="1"/>
    <col min="13076" max="13076" width="12.7109375" style="1" customWidth="1"/>
    <col min="13077" max="13077" width="12.28515625" style="1" customWidth="1"/>
    <col min="13078" max="13078" width="12.5703125" style="1" customWidth="1"/>
    <col min="13079" max="13079" width="8.42578125" style="1" customWidth="1"/>
    <col min="13080" max="13080" width="12.7109375" style="1" customWidth="1"/>
    <col min="13081" max="13081" width="12" style="1" customWidth="1"/>
    <col min="13082" max="13082" width="12.85546875" style="1" customWidth="1"/>
    <col min="13083" max="13083" width="12.42578125" style="1" customWidth="1"/>
    <col min="13084" max="13084" width="10.28515625" style="1" customWidth="1"/>
    <col min="13085" max="13315" width="9.140625" style="1"/>
    <col min="13316" max="13316" width="23" style="1" customWidth="1"/>
    <col min="13317" max="13319" width="12.7109375" style="1" customWidth="1"/>
    <col min="13320" max="13320" width="14.5703125" style="1" customWidth="1"/>
    <col min="13321" max="13321" width="10.5703125" style="1" customWidth="1"/>
    <col min="13322" max="13323" width="15.140625" style="1" customWidth="1"/>
    <col min="13324" max="13325" width="11.140625" style="1" customWidth="1"/>
    <col min="13326" max="13326" width="12" style="1" customWidth="1"/>
    <col min="13327" max="13327" width="11.5703125" style="1" customWidth="1"/>
    <col min="13328" max="13328" width="10.7109375" style="1" customWidth="1"/>
    <col min="13329" max="13329" width="10.42578125" style="1" customWidth="1"/>
    <col min="13330" max="13330" width="12.85546875" style="1" customWidth="1"/>
    <col min="13331" max="13331" width="14.85546875" style="1" customWidth="1"/>
    <col min="13332" max="13332" width="12.7109375" style="1" customWidth="1"/>
    <col min="13333" max="13333" width="12.28515625" style="1" customWidth="1"/>
    <col min="13334" max="13334" width="12.5703125" style="1" customWidth="1"/>
    <col min="13335" max="13335" width="8.42578125" style="1" customWidth="1"/>
    <col min="13336" max="13336" width="12.7109375" style="1" customWidth="1"/>
    <col min="13337" max="13337" width="12" style="1" customWidth="1"/>
    <col min="13338" max="13338" width="12.85546875" style="1" customWidth="1"/>
    <col min="13339" max="13339" width="12.42578125" style="1" customWidth="1"/>
    <col min="13340" max="13340" width="10.28515625" style="1" customWidth="1"/>
    <col min="13341" max="13571" width="9.140625" style="1"/>
    <col min="13572" max="13572" width="23" style="1" customWidth="1"/>
    <col min="13573" max="13575" width="12.7109375" style="1" customWidth="1"/>
    <col min="13576" max="13576" width="14.5703125" style="1" customWidth="1"/>
    <col min="13577" max="13577" width="10.5703125" style="1" customWidth="1"/>
    <col min="13578" max="13579" width="15.140625" style="1" customWidth="1"/>
    <col min="13580" max="13581" width="11.140625" style="1" customWidth="1"/>
    <col min="13582" max="13582" width="12" style="1" customWidth="1"/>
    <col min="13583" max="13583" width="11.5703125" style="1" customWidth="1"/>
    <col min="13584" max="13584" width="10.7109375" style="1" customWidth="1"/>
    <col min="13585" max="13585" width="10.42578125" style="1" customWidth="1"/>
    <col min="13586" max="13586" width="12.85546875" style="1" customWidth="1"/>
    <col min="13587" max="13587" width="14.85546875" style="1" customWidth="1"/>
    <col min="13588" max="13588" width="12.7109375" style="1" customWidth="1"/>
    <col min="13589" max="13589" width="12.28515625" style="1" customWidth="1"/>
    <col min="13590" max="13590" width="12.5703125" style="1" customWidth="1"/>
    <col min="13591" max="13591" width="8.42578125" style="1" customWidth="1"/>
    <col min="13592" max="13592" width="12.7109375" style="1" customWidth="1"/>
    <col min="13593" max="13593" width="12" style="1" customWidth="1"/>
    <col min="13594" max="13594" width="12.85546875" style="1" customWidth="1"/>
    <col min="13595" max="13595" width="12.42578125" style="1" customWidth="1"/>
    <col min="13596" max="13596" width="10.28515625" style="1" customWidth="1"/>
    <col min="13597" max="13827" width="9.140625" style="1"/>
    <col min="13828" max="13828" width="23" style="1" customWidth="1"/>
    <col min="13829" max="13831" width="12.7109375" style="1" customWidth="1"/>
    <col min="13832" max="13832" width="14.5703125" style="1" customWidth="1"/>
    <col min="13833" max="13833" width="10.5703125" style="1" customWidth="1"/>
    <col min="13834" max="13835" width="15.140625" style="1" customWidth="1"/>
    <col min="13836" max="13837" width="11.140625" style="1" customWidth="1"/>
    <col min="13838" max="13838" width="12" style="1" customWidth="1"/>
    <col min="13839" max="13839" width="11.5703125" style="1" customWidth="1"/>
    <col min="13840" max="13840" width="10.7109375" style="1" customWidth="1"/>
    <col min="13841" max="13841" width="10.42578125" style="1" customWidth="1"/>
    <col min="13842" max="13842" width="12.85546875" style="1" customWidth="1"/>
    <col min="13843" max="13843" width="14.85546875" style="1" customWidth="1"/>
    <col min="13844" max="13844" width="12.7109375" style="1" customWidth="1"/>
    <col min="13845" max="13845" width="12.28515625" style="1" customWidth="1"/>
    <col min="13846" max="13846" width="12.5703125" style="1" customWidth="1"/>
    <col min="13847" max="13847" width="8.42578125" style="1" customWidth="1"/>
    <col min="13848" max="13848" width="12.7109375" style="1" customWidth="1"/>
    <col min="13849" max="13849" width="12" style="1" customWidth="1"/>
    <col min="13850" max="13850" width="12.85546875" style="1" customWidth="1"/>
    <col min="13851" max="13851" width="12.42578125" style="1" customWidth="1"/>
    <col min="13852" max="13852" width="10.28515625" style="1" customWidth="1"/>
    <col min="13853" max="14083" width="9.140625" style="1"/>
    <col min="14084" max="14084" width="23" style="1" customWidth="1"/>
    <col min="14085" max="14087" width="12.7109375" style="1" customWidth="1"/>
    <col min="14088" max="14088" width="14.5703125" style="1" customWidth="1"/>
    <col min="14089" max="14089" width="10.5703125" style="1" customWidth="1"/>
    <col min="14090" max="14091" width="15.140625" style="1" customWidth="1"/>
    <col min="14092" max="14093" width="11.140625" style="1" customWidth="1"/>
    <col min="14094" max="14094" width="12" style="1" customWidth="1"/>
    <col min="14095" max="14095" width="11.5703125" style="1" customWidth="1"/>
    <col min="14096" max="14096" width="10.7109375" style="1" customWidth="1"/>
    <col min="14097" max="14097" width="10.42578125" style="1" customWidth="1"/>
    <col min="14098" max="14098" width="12.85546875" style="1" customWidth="1"/>
    <col min="14099" max="14099" width="14.85546875" style="1" customWidth="1"/>
    <col min="14100" max="14100" width="12.7109375" style="1" customWidth="1"/>
    <col min="14101" max="14101" width="12.28515625" style="1" customWidth="1"/>
    <col min="14102" max="14102" width="12.5703125" style="1" customWidth="1"/>
    <col min="14103" max="14103" width="8.42578125" style="1" customWidth="1"/>
    <col min="14104" max="14104" width="12.7109375" style="1" customWidth="1"/>
    <col min="14105" max="14105" width="12" style="1" customWidth="1"/>
    <col min="14106" max="14106" width="12.85546875" style="1" customWidth="1"/>
    <col min="14107" max="14107" width="12.42578125" style="1" customWidth="1"/>
    <col min="14108" max="14108" width="10.28515625" style="1" customWidth="1"/>
    <col min="14109" max="14339" width="9.140625" style="1"/>
    <col min="14340" max="14340" width="23" style="1" customWidth="1"/>
    <col min="14341" max="14343" width="12.7109375" style="1" customWidth="1"/>
    <col min="14344" max="14344" width="14.5703125" style="1" customWidth="1"/>
    <col min="14345" max="14345" width="10.5703125" style="1" customWidth="1"/>
    <col min="14346" max="14347" width="15.140625" style="1" customWidth="1"/>
    <col min="14348" max="14349" width="11.140625" style="1" customWidth="1"/>
    <col min="14350" max="14350" width="12" style="1" customWidth="1"/>
    <col min="14351" max="14351" width="11.5703125" style="1" customWidth="1"/>
    <col min="14352" max="14352" width="10.7109375" style="1" customWidth="1"/>
    <col min="14353" max="14353" width="10.42578125" style="1" customWidth="1"/>
    <col min="14354" max="14354" width="12.85546875" style="1" customWidth="1"/>
    <col min="14355" max="14355" width="14.85546875" style="1" customWidth="1"/>
    <col min="14356" max="14356" width="12.7109375" style="1" customWidth="1"/>
    <col min="14357" max="14357" width="12.28515625" style="1" customWidth="1"/>
    <col min="14358" max="14358" width="12.5703125" style="1" customWidth="1"/>
    <col min="14359" max="14359" width="8.42578125" style="1" customWidth="1"/>
    <col min="14360" max="14360" width="12.7109375" style="1" customWidth="1"/>
    <col min="14361" max="14361" width="12" style="1" customWidth="1"/>
    <col min="14362" max="14362" width="12.85546875" style="1" customWidth="1"/>
    <col min="14363" max="14363" width="12.42578125" style="1" customWidth="1"/>
    <col min="14364" max="14364" width="10.28515625" style="1" customWidth="1"/>
    <col min="14365" max="14595" width="9.140625" style="1"/>
    <col min="14596" max="14596" width="23" style="1" customWidth="1"/>
    <col min="14597" max="14599" width="12.7109375" style="1" customWidth="1"/>
    <col min="14600" max="14600" width="14.5703125" style="1" customWidth="1"/>
    <col min="14601" max="14601" width="10.5703125" style="1" customWidth="1"/>
    <col min="14602" max="14603" width="15.140625" style="1" customWidth="1"/>
    <col min="14604" max="14605" width="11.140625" style="1" customWidth="1"/>
    <col min="14606" max="14606" width="12" style="1" customWidth="1"/>
    <col min="14607" max="14607" width="11.5703125" style="1" customWidth="1"/>
    <col min="14608" max="14608" width="10.7109375" style="1" customWidth="1"/>
    <col min="14609" max="14609" width="10.42578125" style="1" customWidth="1"/>
    <col min="14610" max="14610" width="12.85546875" style="1" customWidth="1"/>
    <col min="14611" max="14611" width="14.85546875" style="1" customWidth="1"/>
    <col min="14612" max="14612" width="12.7109375" style="1" customWidth="1"/>
    <col min="14613" max="14613" width="12.28515625" style="1" customWidth="1"/>
    <col min="14614" max="14614" width="12.5703125" style="1" customWidth="1"/>
    <col min="14615" max="14615" width="8.42578125" style="1" customWidth="1"/>
    <col min="14616" max="14616" width="12.7109375" style="1" customWidth="1"/>
    <col min="14617" max="14617" width="12" style="1" customWidth="1"/>
    <col min="14618" max="14618" width="12.85546875" style="1" customWidth="1"/>
    <col min="14619" max="14619" width="12.42578125" style="1" customWidth="1"/>
    <col min="14620" max="14620" width="10.28515625" style="1" customWidth="1"/>
    <col min="14621" max="14851" width="9.140625" style="1"/>
    <col min="14852" max="14852" width="23" style="1" customWidth="1"/>
    <col min="14853" max="14855" width="12.7109375" style="1" customWidth="1"/>
    <col min="14856" max="14856" width="14.5703125" style="1" customWidth="1"/>
    <col min="14857" max="14857" width="10.5703125" style="1" customWidth="1"/>
    <col min="14858" max="14859" width="15.140625" style="1" customWidth="1"/>
    <col min="14860" max="14861" width="11.140625" style="1" customWidth="1"/>
    <col min="14862" max="14862" width="12" style="1" customWidth="1"/>
    <col min="14863" max="14863" width="11.5703125" style="1" customWidth="1"/>
    <col min="14864" max="14864" width="10.7109375" style="1" customWidth="1"/>
    <col min="14865" max="14865" width="10.42578125" style="1" customWidth="1"/>
    <col min="14866" max="14866" width="12.85546875" style="1" customWidth="1"/>
    <col min="14867" max="14867" width="14.85546875" style="1" customWidth="1"/>
    <col min="14868" max="14868" width="12.7109375" style="1" customWidth="1"/>
    <col min="14869" max="14869" width="12.28515625" style="1" customWidth="1"/>
    <col min="14870" max="14870" width="12.5703125" style="1" customWidth="1"/>
    <col min="14871" max="14871" width="8.42578125" style="1" customWidth="1"/>
    <col min="14872" max="14872" width="12.7109375" style="1" customWidth="1"/>
    <col min="14873" max="14873" width="12" style="1" customWidth="1"/>
    <col min="14874" max="14874" width="12.85546875" style="1" customWidth="1"/>
    <col min="14875" max="14875" width="12.42578125" style="1" customWidth="1"/>
    <col min="14876" max="14876" width="10.28515625" style="1" customWidth="1"/>
    <col min="14877" max="15107" width="9.140625" style="1"/>
    <col min="15108" max="15108" width="23" style="1" customWidth="1"/>
    <col min="15109" max="15111" width="12.7109375" style="1" customWidth="1"/>
    <col min="15112" max="15112" width="14.5703125" style="1" customWidth="1"/>
    <col min="15113" max="15113" width="10.5703125" style="1" customWidth="1"/>
    <col min="15114" max="15115" width="15.140625" style="1" customWidth="1"/>
    <col min="15116" max="15117" width="11.140625" style="1" customWidth="1"/>
    <col min="15118" max="15118" width="12" style="1" customWidth="1"/>
    <col min="15119" max="15119" width="11.5703125" style="1" customWidth="1"/>
    <col min="15120" max="15120" width="10.7109375" style="1" customWidth="1"/>
    <col min="15121" max="15121" width="10.42578125" style="1" customWidth="1"/>
    <col min="15122" max="15122" width="12.85546875" style="1" customWidth="1"/>
    <col min="15123" max="15123" width="14.85546875" style="1" customWidth="1"/>
    <col min="15124" max="15124" width="12.7109375" style="1" customWidth="1"/>
    <col min="15125" max="15125" width="12.28515625" style="1" customWidth="1"/>
    <col min="15126" max="15126" width="12.5703125" style="1" customWidth="1"/>
    <col min="15127" max="15127" width="8.42578125" style="1" customWidth="1"/>
    <col min="15128" max="15128" width="12.7109375" style="1" customWidth="1"/>
    <col min="15129" max="15129" width="12" style="1" customWidth="1"/>
    <col min="15130" max="15130" width="12.85546875" style="1" customWidth="1"/>
    <col min="15131" max="15131" width="12.42578125" style="1" customWidth="1"/>
    <col min="15132" max="15132" width="10.28515625" style="1" customWidth="1"/>
    <col min="15133" max="15363" width="9.140625" style="1"/>
    <col min="15364" max="15364" width="23" style="1" customWidth="1"/>
    <col min="15365" max="15367" width="12.7109375" style="1" customWidth="1"/>
    <col min="15368" max="15368" width="14.5703125" style="1" customWidth="1"/>
    <col min="15369" max="15369" width="10.5703125" style="1" customWidth="1"/>
    <col min="15370" max="15371" width="15.140625" style="1" customWidth="1"/>
    <col min="15372" max="15373" width="11.140625" style="1" customWidth="1"/>
    <col min="15374" max="15374" width="12" style="1" customWidth="1"/>
    <col min="15375" max="15375" width="11.5703125" style="1" customWidth="1"/>
    <col min="15376" max="15376" width="10.7109375" style="1" customWidth="1"/>
    <col min="15377" max="15377" width="10.42578125" style="1" customWidth="1"/>
    <col min="15378" max="15378" width="12.85546875" style="1" customWidth="1"/>
    <col min="15379" max="15379" width="14.85546875" style="1" customWidth="1"/>
    <col min="15380" max="15380" width="12.7109375" style="1" customWidth="1"/>
    <col min="15381" max="15381" width="12.28515625" style="1" customWidth="1"/>
    <col min="15382" max="15382" width="12.5703125" style="1" customWidth="1"/>
    <col min="15383" max="15383" width="8.42578125" style="1" customWidth="1"/>
    <col min="15384" max="15384" width="12.7109375" style="1" customWidth="1"/>
    <col min="15385" max="15385" width="12" style="1" customWidth="1"/>
    <col min="15386" max="15386" width="12.85546875" style="1" customWidth="1"/>
    <col min="15387" max="15387" width="12.42578125" style="1" customWidth="1"/>
    <col min="15388" max="15388" width="10.28515625" style="1" customWidth="1"/>
    <col min="15389" max="15619" width="9.140625" style="1"/>
    <col min="15620" max="15620" width="23" style="1" customWidth="1"/>
    <col min="15621" max="15623" width="12.7109375" style="1" customWidth="1"/>
    <col min="15624" max="15624" width="14.5703125" style="1" customWidth="1"/>
    <col min="15625" max="15625" width="10.5703125" style="1" customWidth="1"/>
    <col min="15626" max="15627" width="15.140625" style="1" customWidth="1"/>
    <col min="15628" max="15629" width="11.140625" style="1" customWidth="1"/>
    <col min="15630" max="15630" width="12" style="1" customWidth="1"/>
    <col min="15631" max="15631" width="11.5703125" style="1" customWidth="1"/>
    <col min="15632" max="15632" width="10.7109375" style="1" customWidth="1"/>
    <col min="15633" max="15633" width="10.42578125" style="1" customWidth="1"/>
    <col min="15634" max="15634" width="12.85546875" style="1" customWidth="1"/>
    <col min="15635" max="15635" width="14.85546875" style="1" customWidth="1"/>
    <col min="15636" max="15636" width="12.7109375" style="1" customWidth="1"/>
    <col min="15637" max="15637" width="12.28515625" style="1" customWidth="1"/>
    <col min="15638" max="15638" width="12.5703125" style="1" customWidth="1"/>
    <col min="15639" max="15639" width="8.42578125" style="1" customWidth="1"/>
    <col min="15640" max="15640" width="12.7109375" style="1" customWidth="1"/>
    <col min="15641" max="15641" width="12" style="1" customWidth="1"/>
    <col min="15642" max="15642" width="12.85546875" style="1" customWidth="1"/>
    <col min="15643" max="15643" width="12.42578125" style="1" customWidth="1"/>
    <col min="15644" max="15644" width="10.28515625" style="1" customWidth="1"/>
    <col min="15645" max="15875" width="9.140625" style="1"/>
    <col min="15876" max="15876" width="23" style="1" customWidth="1"/>
    <col min="15877" max="15879" width="12.7109375" style="1" customWidth="1"/>
    <col min="15880" max="15880" width="14.5703125" style="1" customWidth="1"/>
    <col min="15881" max="15881" width="10.5703125" style="1" customWidth="1"/>
    <col min="15882" max="15883" width="15.140625" style="1" customWidth="1"/>
    <col min="15884" max="15885" width="11.140625" style="1" customWidth="1"/>
    <col min="15886" max="15886" width="12" style="1" customWidth="1"/>
    <col min="15887" max="15887" width="11.5703125" style="1" customWidth="1"/>
    <col min="15888" max="15888" width="10.7109375" style="1" customWidth="1"/>
    <col min="15889" max="15889" width="10.42578125" style="1" customWidth="1"/>
    <col min="15890" max="15890" width="12.85546875" style="1" customWidth="1"/>
    <col min="15891" max="15891" width="14.85546875" style="1" customWidth="1"/>
    <col min="15892" max="15892" width="12.7109375" style="1" customWidth="1"/>
    <col min="15893" max="15893" width="12.28515625" style="1" customWidth="1"/>
    <col min="15894" max="15894" width="12.5703125" style="1" customWidth="1"/>
    <col min="15895" max="15895" width="8.42578125" style="1" customWidth="1"/>
    <col min="15896" max="15896" width="12.7109375" style="1" customWidth="1"/>
    <col min="15897" max="15897" width="12" style="1" customWidth="1"/>
    <col min="15898" max="15898" width="12.85546875" style="1" customWidth="1"/>
    <col min="15899" max="15899" width="12.42578125" style="1" customWidth="1"/>
    <col min="15900" max="15900" width="10.28515625" style="1" customWidth="1"/>
    <col min="15901" max="16131" width="9.140625" style="1"/>
    <col min="16132" max="16132" width="23" style="1" customWidth="1"/>
    <col min="16133" max="16135" width="12.7109375" style="1" customWidth="1"/>
    <col min="16136" max="16136" width="14.5703125" style="1" customWidth="1"/>
    <col min="16137" max="16137" width="10.5703125" style="1" customWidth="1"/>
    <col min="16138" max="16139" width="15.140625" style="1" customWidth="1"/>
    <col min="16140" max="16141" width="11.140625" style="1" customWidth="1"/>
    <col min="16142" max="16142" width="12" style="1" customWidth="1"/>
    <col min="16143" max="16143" width="11.5703125" style="1" customWidth="1"/>
    <col min="16144" max="16144" width="10.7109375" style="1" customWidth="1"/>
    <col min="16145" max="16145" width="10.42578125" style="1" customWidth="1"/>
    <col min="16146" max="16146" width="12.85546875" style="1" customWidth="1"/>
    <col min="16147" max="16147" width="14.85546875" style="1" customWidth="1"/>
    <col min="16148" max="16148" width="12.7109375" style="1" customWidth="1"/>
    <col min="16149" max="16149" width="12.28515625" style="1" customWidth="1"/>
    <col min="16150" max="16150" width="12.5703125" style="1" customWidth="1"/>
    <col min="16151" max="16151" width="8.42578125" style="1" customWidth="1"/>
    <col min="16152" max="16152" width="12.7109375" style="1" customWidth="1"/>
    <col min="16153" max="16153" width="12" style="1" customWidth="1"/>
    <col min="16154" max="16154" width="12.85546875" style="1" customWidth="1"/>
    <col min="16155" max="16155" width="12.42578125" style="1" customWidth="1"/>
    <col min="16156" max="16156" width="10.28515625" style="1" customWidth="1"/>
    <col min="16157" max="16384" width="9.140625" style="1"/>
  </cols>
  <sheetData>
    <row r="1" spans="1:28" ht="15.75">
      <c r="B1" s="2" t="s">
        <v>249</v>
      </c>
      <c r="C1" s="2"/>
      <c r="D1" s="3"/>
      <c r="E1" s="3"/>
      <c r="F1" s="4"/>
      <c r="G1" s="4"/>
      <c r="H1" s="4"/>
      <c r="I1" s="3"/>
      <c r="J1" s="3"/>
      <c r="K1" s="4"/>
      <c r="L1" s="3"/>
    </row>
    <row r="2" spans="1:28" ht="67.5" customHeight="1">
      <c r="A2" s="7"/>
      <c r="B2" s="8" t="s">
        <v>0</v>
      </c>
      <c r="C2" s="8" t="s">
        <v>1</v>
      </c>
      <c r="D2" s="8" t="s">
        <v>53</v>
      </c>
      <c r="E2" s="9" t="s">
        <v>2</v>
      </c>
      <c r="F2" s="10" t="s">
        <v>3</v>
      </c>
      <c r="G2" s="10" t="s">
        <v>4</v>
      </c>
      <c r="H2" s="10" t="s">
        <v>5</v>
      </c>
      <c r="I2" s="11" t="s">
        <v>6</v>
      </c>
      <c r="J2" s="11" t="s">
        <v>54</v>
      </c>
      <c r="K2" s="12" t="s">
        <v>7</v>
      </c>
      <c r="L2" s="11" t="s">
        <v>8</v>
      </c>
      <c r="M2" s="13" t="s">
        <v>55</v>
      </c>
      <c r="N2" s="14" t="s">
        <v>9</v>
      </c>
      <c r="O2" s="15" t="s">
        <v>56</v>
      </c>
      <c r="P2" s="16" t="s">
        <v>63</v>
      </c>
      <c r="Q2" s="16" t="s">
        <v>10</v>
      </c>
      <c r="R2" s="15" t="s">
        <v>11</v>
      </c>
      <c r="S2" s="17" t="s">
        <v>57</v>
      </c>
      <c r="T2" s="17" t="s">
        <v>12</v>
      </c>
      <c r="U2" s="18" t="s">
        <v>13</v>
      </c>
      <c r="V2" s="19" t="s">
        <v>58</v>
      </c>
      <c r="W2" s="19" t="s">
        <v>64</v>
      </c>
      <c r="X2" s="20" t="s">
        <v>67</v>
      </c>
      <c r="Y2" s="19" t="s">
        <v>65</v>
      </c>
      <c r="Z2" s="19" t="s">
        <v>66</v>
      </c>
      <c r="AA2" s="20" t="s">
        <v>59</v>
      </c>
      <c r="AB2" s="20" t="s">
        <v>14</v>
      </c>
    </row>
    <row r="3" spans="1:28">
      <c r="A3" s="21" t="s">
        <v>15</v>
      </c>
      <c r="B3" s="234">
        <f>Adams!$B$10</f>
        <v>6329</v>
      </c>
      <c r="C3" s="234">
        <f>Adams!$B$11</f>
        <v>529</v>
      </c>
      <c r="D3" s="234">
        <f>Adams!$G$9</f>
        <v>2977</v>
      </c>
      <c r="E3" s="234">
        <f>Adams!$G$10</f>
        <v>2959</v>
      </c>
      <c r="F3" s="234">
        <f>Adams!$G$11</f>
        <v>18</v>
      </c>
      <c r="G3" s="234">
        <f>Adams!$G$12</f>
        <v>0</v>
      </c>
      <c r="H3" s="22"/>
      <c r="I3" s="234">
        <f>Adams!$B$18</f>
        <v>49</v>
      </c>
      <c r="J3" s="234">
        <f>Adams!$C$18</f>
        <v>2</v>
      </c>
      <c r="K3" s="234">
        <f>Adams!$E$18</f>
        <v>2</v>
      </c>
      <c r="L3" s="234">
        <f>Adams!$F$18</f>
        <v>0</v>
      </c>
      <c r="M3" s="236">
        <f>Adams!$C$19</f>
        <v>0</v>
      </c>
      <c r="N3" s="237">
        <f>Adams!$E$19</f>
        <v>0</v>
      </c>
      <c r="O3" s="238">
        <f>Adams!$C$20</f>
        <v>0</v>
      </c>
      <c r="P3" s="239">
        <f>Adams!$D$20</f>
        <v>0</v>
      </c>
      <c r="Q3" s="239">
        <f>Adams!$E$20</f>
        <v>0</v>
      </c>
      <c r="R3" s="238">
        <f>Adams!$F$20</f>
        <v>0</v>
      </c>
      <c r="S3" s="23">
        <f>I3+M3</f>
        <v>49</v>
      </c>
      <c r="T3" s="23">
        <f>K3+N3</f>
        <v>2</v>
      </c>
      <c r="U3" s="246">
        <f>Adams!$E$30</f>
        <v>0</v>
      </c>
      <c r="V3" s="247">
        <f>Adams!$B$27+Adams!$B$28</f>
        <v>0</v>
      </c>
      <c r="W3" s="238">
        <f>Adams!$B$29</f>
        <v>1514</v>
      </c>
      <c r="X3" s="248">
        <f>D3-U3-V3-W3</f>
        <v>1463</v>
      </c>
      <c r="Y3" s="247">
        <f>Adams!$F$27+Adams!$F$28</f>
        <v>3</v>
      </c>
      <c r="Z3" s="238">
        <f>Adams!$F$29</f>
        <v>0</v>
      </c>
      <c r="AA3" s="248">
        <f>D3-J3-M3-O3-U3</f>
        <v>2975</v>
      </c>
      <c r="AB3" s="248">
        <f>E3-K3-N3-Q3-U3</f>
        <v>2957</v>
      </c>
    </row>
    <row r="4" spans="1:28">
      <c r="A4" s="21" t="s">
        <v>16</v>
      </c>
      <c r="B4" s="234">
        <f>Asotin!$B$10</f>
        <v>13735</v>
      </c>
      <c r="C4" s="234">
        <f>Asotin!$B$11</f>
        <v>1471</v>
      </c>
      <c r="D4" s="234">
        <f>Asotin!$G$9</f>
        <v>6436</v>
      </c>
      <c r="E4" s="234">
        <f>Asotin!$G$10</f>
        <v>6414</v>
      </c>
      <c r="F4" s="234">
        <f>Asotin!$G$11</f>
        <v>22</v>
      </c>
      <c r="G4" s="234">
        <f>Asotin!$G$12</f>
        <v>0</v>
      </c>
      <c r="H4" s="22"/>
      <c r="I4" s="234">
        <f>Asotin!$B$18</f>
        <v>69</v>
      </c>
      <c r="J4" s="234">
        <f>Asotin!$C$18</f>
        <v>11</v>
      </c>
      <c r="K4" s="234">
        <f>Asotin!$E$18</f>
        <v>11</v>
      </c>
      <c r="L4" s="234">
        <f>Asotin!$F$18</f>
        <v>0</v>
      </c>
      <c r="M4" s="236">
        <f>Asotin!$C$19</f>
        <v>0</v>
      </c>
      <c r="N4" s="237">
        <f>Asotin!$E$19</f>
        <v>0</v>
      </c>
      <c r="O4" s="238">
        <f>Asotin!$C$20</f>
        <v>0</v>
      </c>
      <c r="P4" s="239">
        <f>Asotin!$D$20</f>
        <v>0</v>
      </c>
      <c r="Q4" s="239">
        <f>Asotin!$E$20</f>
        <v>0</v>
      </c>
      <c r="R4" s="238">
        <f>Asotin!$F$20</f>
        <v>0</v>
      </c>
      <c r="S4" s="23">
        <f t="shared" ref="S4:S41" si="0">I4+M4</f>
        <v>69</v>
      </c>
      <c r="T4" s="23">
        <f t="shared" ref="T4:T41" si="1">K4+N4</f>
        <v>11</v>
      </c>
      <c r="U4" s="246">
        <f>Asotin!$E$21</f>
        <v>0</v>
      </c>
      <c r="V4" s="247">
        <f>Asotin!$B$27+Asotin!$B$28</f>
        <v>0</v>
      </c>
      <c r="W4" s="238">
        <f>Asotin!$B$29</f>
        <v>3268</v>
      </c>
      <c r="X4" s="248">
        <f t="shared" ref="X4:X41" si="2">D4-U4-V4-W4</f>
        <v>3168</v>
      </c>
      <c r="Y4" s="247">
        <f>Asotin!$F$27+Asotin!$F$28</f>
        <v>0</v>
      </c>
      <c r="Z4" s="238">
        <f>Asotin!$F$29</f>
        <v>0</v>
      </c>
      <c r="AA4" s="248">
        <f t="shared" ref="AA4:AA41" si="3">D4-J4-M4-O4-U4</f>
        <v>6425</v>
      </c>
      <c r="AB4" s="248">
        <f>E4-K4-N4-Q4-U4</f>
        <v>6403</v>
      </c>
    </row>
    <row r="5" spans="1:28">
      <c r="A5" s="25" t="s">
        <v>17</v>
      </c>
      <c r="B5" s="234">
        <f>Benton!$B$10</f>
        <v>97652</v>
      </c>
      <c r="C5" s="234">
        <f>Benton!$B$11</f>
        <v>8726</v>
      </c>
      <c r="D5" s="234">
        <f>Benton!$G$9</f>
        <v>43354</v>
      </c>
      <c r="E5" s="234">
        <f>Benton!$G$10</f>
        <v>42902</v>
      </c>
      <c r="F5" s="234">
        <f>Benton!$G$11</f>
        <v>452</v>
      </c>
      <c r="G5" s="234">
        <f>Benton!$G$12</f>
        <v>0</v>
      </c>
      <c r="H5" s="22"/>
      <c r="I5" s="234">
        <f>Benton!$B$18</f>
        <v>820</v>
      </c>
      <c r="J5" s="234">
        <f>Benton!$C$18</f>
        <v>154</v>
      </c>
      <c r="K5" s="234">
        <f>Benton!$E$18</f>
        <v>154</v>
      </c>
      <c r="L5" s="234">
        <f>Benton!$F$18</f>
        <v>0</v>
      </c>
      <c r="M5" s="236">
        <f>Benton!$C$19</f>
        <v>0</v>
      </c>
      <c r="N5" s="237">
        <f>Benton!$E$19</f>
        <v>0</v>
      </c>
      <c r="O5" s="238">
        <f>Benton!$C$20</f>
        <v>1</v>
      </c>
      <c r="P5" s="239">
        <f>Benton!$D$20</f>
        <v>0</v>
      </c>
      <c r="Q5" s="239">
        <f>Benton!$E$20</f>
        <v>1</v>
      </c>
      <c r="R5" s="238">
        <f>Benton!$F$20</f>
        <v>0</v>
      </c>
      <c r="S5" s="23">
        <f t="shared" si="0"/>
        <v>820</v>
      </c>
      <c r="T5" s="23">
        <f t="shared" si="1"/>
        <v>154</v>
      </c>
      <c r="U5" s="246">
        <f>Benton!$E$21</f>
        <v>0</v>
      </c>
      <c r="V5" s="247">
        <f>Benton!$B$27+Benton!$B$28</f>
        <v>13</v>
      </c>
      <c r="W5" s="238">
        <f>Benton!$B$29</f>
        <v>23442</v>
      </c>
      <c r="X5" s="248">
        <f t="shared" si="2"/>
        <v>19899</v>
      </c>
      <c r="Y5" s="247">
        <f>Benton!$F$27+Benton!$F$28</f>
        <v>33</v>
      </c>
      <c r="Z5" s="238">
        <f>Benton!$F$29</f>
        <v>0</v>
      </c>
      <c r="AA5" s="248">
        <f t="shared" si="3"/>
        <v>43199</v>
      </c>
      <c r="AB5" s="248">
        <f t="shared" ref="AB5:AB41" si="4">E5-K5-N5-Q5-U5</f>
        <v>42747</v>
      </c>
    </row>
    <row r="6" spans="1:28">
      <c r="A6" s="21" t="s">
        <v>18</v>
      </c>
      <c r="B6" s="234">
        <f>Chelan!$B$10</f>
        <v>39551</v>
      </c>
      <c r="C6" s="234">
        <f>Chelan!$B$11</f>
        <v>3481</v>
      </c>
      <c r="D6" s="234">
        <f>Chelan!$G$9</f>
        <v>19841</v>
      </c>
      <c r="E6" s="234">
        <f>Chelan!$G$10</f>
        <v>19718</v>
      </c>
      <c r="F6" s="234">
        <f>Chelan!$G$11</f>
        <v>123</v>
      </c>
      <c r="G6" s="234">
        <f>Chelan!$G$12</f>
        <v>0</v>
      </c>
      <c r="H6" s="22"/>
      <c r="I6" s="234">
        <f>Chelan!$B$18</f>
        <v>315</v>
      </c>
      <c r="J6" s="234">
        <f>Chelan!$C$18</f>
        <v>54</v>
      </c>
      <c r="K6" s="234">
        <f>Chelan!$E$18</f>
        <v>54</v>
      </c>
      <c r="L6" s="234">
        <f>Chelan!$F$18</f>
        <v>0</v>
      </c>
      <c r="M6" s="236">
        <f>Chelan!$C$19</f>
        <v>0</v>
      </c>
      <c r="N6" s="237">
        <f>Chelan!$E$19</f>
        <v>0</v>
      </c>
      <c r="O6" s="238">
        <f>Chelan!$C$20</f>
        <v>1</v>
      </c>
      <c r="P6" s="239">
        <f>Chelan!$D$20</f>
        <v>0</v>
      </c>
      <c r="Q6" s="239">
        <f>Chelan!$E$20</f>
        <v>1</v>
      </c>
      <c r="R6" s="238">
        <f>Chelan!$F$20</f>
        <v>0</v>
      </c>
      <c r="S6" s="23">
        <f t="shared" si="0"/>
        <v>315</v>
      </c>
      <c r="T6" s="23">
        <f t="shared" si="1"/>
        <v>54</v>
      </c>
      <c r="U6" s="246">
        <f>Chelan!$E$21</f>
        <v>13</v>
      </c>
      <c r="V6" s="247">
        <f>Chelan!$B$27+Chelan!$B$28</f>
        <v>7</v>
      </c>
      <c r="W6" s="238">
        <f>Chelan!$B$29</f>
        <v>12642</v>
      </c>
      <c r="X6" s="248">
        <f t="shared" si="2"/>
        <v>7179</v>
      </c>
      <c r="Y6" s="247">
        <f>Chelan!$F$27+Chelan!$F$28</f>
        <v>20</v>
      </c>
      <c r="Z6" s="238">
        <f>Chelan!$F$29</f>
        <v>0</v>
      </c>
      <c r="AA6" s="248">
        <f t="shared" si="3"/>
        <v>19773</v>
      </c>
      <c r="AB6" s="248">
        <f t="shared" si="4"/>
        <v>19650</v>
      </c>
    </row>
    <row r="7" spans="1:28">
      <c r="A7" s="21" t="s">
        <v>19</v>
      </c>
      <c r="B7" s="234">
        <f>Clallam!$B$10</f>
        <v>46668</v>
      </c>
      <c r="C7" s="234">
        <f>Clallam!$B$11</f>
        <v>3700</v>
      </c>
      <c r="D7" s="234">
        <f>Clallam!$G$9</f>
        <v>25157</v>
      </c>
      <c r="E7" s="234">
        <f>Clallam!$G$10</f>
        <v>24918</v>
      </c>
      <c r="F7" s="234">
        <f>Clallam!$G$11</f>
        <v>239</v>
      </c>
      <c r="G7" s="234">
        <f>Clallam!$G$12</f>
        <v>0</v>
      </c>
      <c r="H7" s="22"/>
      <c r="I7" s="234">
        <f>Clallam!$B$18</f>
        <v>564</v>
      </c>
      <c r="J7" s="234">
        <f>Clallam!$C$18</f>
        <v>86</v>
      </c>
      <c r="K7" s="234">
        <f>Clallam!$E$18</f>
        <v>84</v>
      </c>
      <c r="L7" s="234">
        <f>Clallam!$F$18</f>
        <v>2</v>
      </c>
      <c r="M7" s="236">
        <f>Clallam!$C$19</f>
        <v>0</v>
      </c>
      <c r="N7" s="237">
        <f>Clallam!$E$19</f>
        <v>0</v>
      </c>
      <c r="O7" s="238">
        <f>Clallam!$C$20</f>
        <v>0</v>
      </c>
      <c r="P7" s="239">
        <f>Clallam!$D$20</f>
        <v>0</v>
      </c>
      <c r="Q7" s="239">
        <f>Clallam!$E$20</f>
        <v>0</v>
      </c>
      <c r="R7" s="238">
        <f>Clallam!$F$20</f>
        <v>0</v>
      </c>
      <c r="S7" s="23">
        <f t="shared" si="0"/>
        <v>564</v>
      </c>
      <c r="T7" s="23">
        <f t="shared" si="1"/>
        <v>84</v>
      </c>
      <c r="U7" s="246">
        <f>Clallam!$E$21</f>
        <v>0</v>
      </c>
      <c r="V7" s="247">
        <f>Clallam!$B$27+Clallam!$B$28</f>
        <v>7</v>
      </c>
      <c r="W7" s="238">
        <f>Clallam!$B$29</f>
        <v>15096</v>
      </c>
      <c r="X7" s="248">
        <f t="shared" si="2"/>
        <v>10054</v>
      </c>
      <c r="Y7" s="247">
        <f>Clallam!$F$27+Clallam!$F$28</f>
        <v>66</v>
      </c>
      <c r="Z7" s="238">
        <f>Clallam!$F$29</f>
        <v>11</v>
      </c>
      <c r="AA7" s="248">
        <f t="shared" si="3"/>
        <v>25071</v>
      </c>
      <c r="AB7" s="248">
        <f t="shared" si="4"/>
        <v>24834</v>
      </c>
    </row>
    <row r="8" spans="1:28">
      <c r="A8" s="21" t="s">
        <v>20</v>
      </c>
      <c r="B8" s="234">
        <f>Clark!$B$10</f>
        <v>246865</v>
      </c>
      <c r="C8" s="234">
        <f>Clark!$B$11</f>
        <v>158914</v>
      </c>
      <c r="D8" s="234">
        <f>Clark!$G$9</f>
        <v>93807</v>
      </c>
      <c r="E8" s="234">
        <f>Clark!$G$10</f>
        <v>92863</v>
      </c>
      <c r="F8" s="234">
        <f>Clark!$G$11</f>
        <v>941</v>
      </c>
      <c r="G8" s="234">
        <f>Clark!$G$12</f>
        <v>3</v>
      </c>
      <c r="H8" s="22" t="s">
        <v>250</v>
      </c>
      <c r="I8" s="234">
        <f>Clark!$B$18</f>
        <v>1565</v>
      </c>
      <c r="J8" s="234">
        <f>Clark!$C$18</f>
        <v>373</v>
      </c>
      <c r="K8" s="234">
        <f>Clark!$E$18</f>
        <v>362</v>
      </c>
      <c r="L8" s="234">
        <f>Clark!$F$18</f>
        <v>11</v>
      </c>
      <c r="M8" s="236">
        <f>Clark!$C$19</f>
        <v>0</v>
      </c>
      <c r="N8" s="237">
        <f>Clark!$E$19</f>
        <v>0</v>
      </c>
      <c r="O8" s="238">
        <f>Clark!$C$20</f>
        <v>0</v>
      </c>
      <c r="P8" s="239">
        <f>Clark!$D$20</f>
        <v>0</v>
      </c>
      <c r="Q8" s="239">
        <f>Clark!$E$20</f>
        <v>0</v>
      </c>
      <c r="R8" s="238">
        <f>Clark!$F$20</f>
        <v>0</v>
      </c>
      <c r="S8" s="23">
        <f t="shared" si="0"/>
        <v>1565</v>
      </c>
      <c r="T8" s="23">
        <f t="shared" si="1"/>
        <v>362</v>
      </c>
      <c r="U8" s="246">
        <f>Clark!$E$21</f>
        <v>9</v>
      </c>
      <c r="V8" s="247">
        <f>Clark!$B$27+Clark!$B$28</f>
        <v>138</v>
      </c>
      <c r="W8" s="238">
        <f>Clark!$B$29</f>
        <v>27973</v>
      </c>
      <c r="X8" s="248">
        <f t="shared" si="2"/>
        <v>65687</v>
      </c>
      <c r="Y8" s="247">
        <f>Clark!$F$27+Clark!$F$28</f>
        <v>24</v>
      </c>
      <c r="Z8" s="238">
        <f>Clark!$F$29</f>
        <v>0</v>
      </c>
      <c r="AA8" s="248">
        <f t="shared" si="3"/>
        <v>93425</v>
      </c>
      <c r="AB8" s="248">
        <f t="shared" si="4"/>
        <v>92492</v>
      </c>
    </row>
    <row r="9" spans="1:28">
      <c r="A9" s="21" t="s">
        <v>21</v>
      </c>
      <c r="B9" s="234">
        <f>Columbia!$B$10</f>
        <v>2690</v>
      </c>
      <c r="C9" s="234">
        <f>Columbia!$B$11</f>
        <v>225</v>
      </c>
      <c r="D9" s="234">
        <f>Columbia!$G$9</f>
        <v>1462</v>
      </c>
      <c r="E9" s="234">
        <f>Columbia!$G$10</f>
        <v>1461</v>
      </c>
      <c r="F9" s="234">
        <f>Columbia!$G$11</f>
        <v>1</v>
      </c>
      <c r="G9" s="234">
        <f>Columbia!$G$12</f>
        <v>0</v>
      </c>
      <c r="H9" s="22"/>
      <c r="I9" s="234">
        <f>Columbia!$B$18</f>
        <v>30</v>
      </c>
      <c r="J9" s="234">
        <f>Columbia!$C$18</f>
        <v>3</v>
      </c>
      <c r="K9" s="234">
        <f>Columbia!$E$18</f>
        <v>3</v>
      </c>
      <c r="L9" s="234">
        <f>Columbia!$F$18</f>
        <v>0</v>
      </c>
      <c r="M9" s="236">
        <f>Columbia!$C$19</f>
        <v>0</v>
      </c>
      <c r="N9" s="237">
        <f>Columbia!$E$19</f>
        <v>0</v>
      </c>
      <c r="O9" s="238">
        <f>Columbia!$C$20</f>
        <v>0</v>
      </c>
      <c r="P9" s="239">
        <f>Columbia!$D$20</f>
        <v>0</v>
      </c>
      <c r="Q9" s="239">
        <f>Columbia!$E$20</f>
        <v>0</v>
      </c>
      <c r="R9" s="238">
        <f>Columbia!$F$20</f>
        <v>0</v>
      </c>
      <c r="S9" s="23">
        <f t="shared" ref="S9" si="5">I9+M9</f>
        <v>30</v>
      </c>
      <c r="T9" s="23">
        <f t="shared" ref="T9" si="6">K9+N9</f>
        <v>3</v>
      </c>
      <c r="U9" s="246">
        <f>Columbia!$E$21</f>
        <v>0</v>
      </c>
      <c r="V9" s="247">
        <f>Columbia!$B$27+Columbia!$B$28</f>
        <v>0</v>
      </c>
      <c r="W9" s="238">
        <f>Columbia!$B$29</f>
        <v>522</v>
      </c>
      <c r="X9" s="248">
        <f t="shared" ref="X9" si="7">D9-U9-V9-W9</f>
        <v>940</v>
      </c>
      <c r="Y9" s="247">
        <f>Columbia!$F$27+Columbia!$F$28</f>
        <v>0</v>
      </c>
      <c r="Z9" s="238">
        <f>Columbia!$F$29</f>
        <v>0</v>
      </c>
      <c r="AA9" s="248">
        <f t="shared" ref="AA9" si="8">D9-J9-M9-O9-U9</f>
        <v>1459</v>
      </c>
      <c r="AB9" s="248">
        <f t="shared" ref="AB9" si="9">E9-K9-N9-Q9-U9</f>
        <v>1458</v>
      </c>
    </row>
    <row r="10" spans="1:28">
      <c r="A10" s="21" t="s">
        <v>22</v>
      </c>
      <c r="B10" s="234">
        <f>Cowlitz!$B$10</f>
        <v>58641</v>
      </c>
      <c r="C10" s="234">
        <f>Cowlitz!$B$11</f>
        <v>4642</v>
      </c>
      <c r="D10" s="234">
        <f>Cowlitz!$G$9</f>
        <v>22822</v>
      </c>
      <c r="E10" s="234">
        <f>Cowlitz!$G$10</f>
        <v>22654</v>
      </c>
      <c r="F10" s="234">
        <f>Cowlitz!$G$11</f>
        <v>168</v>
      </c>
      <c r="G10" s="234">
        <f>Cowlitz!$G$12</f>
        <v>0</v>
      </c>
      <c r="H10" s="22"/>
      <c r="I10" s="234">
        <f>Cowlitz!$B$18</f>
        <v>520</v>
      </c>
      <c r="J10" s="234">
        <f>Cowlitz!$C$18</f>
        <v>55</v>
      </c>
      <c r="K10" s="234">
        <f>Cowlitz!$E$18</f>
        <v>54</v>
      </c>
      <c r="L10" s="234">
        <f>Cowlitz!$F$18</f>
        <v>1</v>
      </c>
      <c r="M10" s="236">
        <f>Cowlitz!$C$19</f>
        <v>0</v>
      </c>
      <c r="N10" s="237">
        <f>Cowlitz!$E$19</f>
        <v>0</v>
      </c>
      <c r="O10" s="238">
        <f>Cowlitz!$C$20</f>
        <v>0</v>
      </c>
      <c r="P10" s="239">
        <f>Cowlitz!$D$20</f>
        <v>0</v>
      </c>
      <c r="Q10" s="239">
        <f>Cowlitz!$E$20</f>
        <v>0</v>
      </c>
      <c r="R10" s="238">
        <f>Cowlitz!$F$20</f>
        <v>0</v>
      </c>
      <c r="S10" s="23">
        <f t="shared" si="0"/>
        <v>520</v>
      </c>
      <c r="T10" s="23">
        <f t="shared" si="1"/>
        <v>54</v>
      </c>
      <c r="U10" s="246">
        <f>Cowlitz!$E$21</f>
        <v>3</v>
      </c>
      <c r="V10" s="247">
        <f>Cowlitz!$B$27+Cowlitz!$B$28</f>
        <v>7</v>
      </c>
      <c r="W10" s="238">
        <f>Cowlitz!$B$29</f>
        <v>15889</v>
      </c>
      <c r="X10" s="248">
        <f t="shared" si="2"/>
        <v>6923</v>
      </c>
      <c r="Y10" s="247">
        <f>Cowlitz!$F$27+Cowlitz!$F$28</f>
        <v>5</v>
      </c>
      <c r="Z10" s="238">
        <f>Cowlitz!$F$29</f>
        <v>55</v>
      </c>
      <c r="AA10" s="248">
        <f t="shared" si="3"/>
        <v>22764</v>
      </c>
      <c r="AB10" s="248">
        <f t="shared" si="4"/>
        <v>22597</v>
      </c>
    </row>
    <row r="11" spans="1:28">
      <c r="A11" s="25" t="s">
        <v>23</v>
      </c>
      <c r="B11" s="234">
        <f>Douglas!$B$10</f>
        <v>19532</v>
      </c>
      <c r="C11" s="234">
        <f>Douglas!$B$11</f>
        <v>1217</v>
      </c>
      <c r="D11" s="234">
        <f>Douglas!$G$9</f>
        <v>9202</v>
      </c>
      <c r="E11" s="234">
        <f>Douglas!$G$10</f>
        <v>9127</v>
      </c>
      <c r="F11" s="234">
        <f>Douglas!$G$11</f>
        <v>75</v>
      </c>
      <c r="G11" s="234">
        <f>Douglas!$G$12</f>
        <v>0</v>
      </c>
      <c r="H11" s="22"/>
      <c r="I11" s="234">
        <f>Douglas!$B$18</f>
        <v>136</v>
      </c>
      <c r="J11" s="234">
        <f>Douglas!$C$18</f>
        <v>19</v>
      </c>
      <c r="K11" s="234">
        <f>Douglas!$E$18</f>
        <v>19</v>
      </c>
      <c r="L11" s="234">
        <f>Douglas!$F$18</f>
        <v>0</v>
      </c>
      <c r="M11" s="236">
        <f>Douglas!$C$19</f>
        <v>0</v>
      </c>
      <c r="N11" s="237">
        <f>Douglas!$E$19</f>
        <v>0</v>
      </c>
      <c r="O11" s="238">
        <f>Douglas!$C$20</f>
        <v>0</v>
      </c>
      <c r="P11" s="239">
        <f>Douglas!$D$20</f>
        <v>0</v>
      </c>
      <c r="Q11" s="239">
        <f>Douglas!$E$20</f>
        <v>0</v>
      </c>
      <c r="R11" s="238">
        <f>Douglas!$F$20</f>
        <v>0</v>
      </c>
      <c r="S11" s="23">
        <f t="shared" si="0"/>
        <v>136</v>
      </c>
      <c r="T11" s="23">
        <f t="shared" si="1"/>
        <v>19</v>
      </c>
      <c r="U11" s="246">
        <f>Douglas!$E$21</f>
        <v>0</v>
      </c>
      <c r="V11" s="247">
        <f>Douglas!$B$27+Douglas!$B$28</f>
        <v>0</v>
      </c>
      <c r="W11" s="238">
        <f>Douglas!$B$29</f>
        <v>5395</v>
      </c>
      <c r="X11" s="248">
        <f t="shared" si="2"/>
        <v>3807</v>
      </c>
      <c r="Y11" s="247">
        <f>Douglas!$F$27+Douglas!$F$28</f>
        <v>20</v>
      </c>
      <c r="Z11" s="238">
        <f>Douglas!$F$29</f>
        <v>0</v>
      </c>
      <c r="AA11" s="248">
        <f t="shared" si="3"/>
        <v>9183</v>
      </c>
      <c r="AB11" s="248">
        <f t="shared" si="4"/>
        <v>9108</v>
      </c>
    </row>
    <row r="12" spans="1:28">
      <c r="A12" s="21" t="s">
        <v>24</v>
      </c>
      <c r="B12" s="234">
        <f>Ferry!$B$10</f>
        <v>4460</v>
      </c>
      <c r="C12" s="234">
        <f>Ferry!$B$11</f>
        <v>557</v>
      </c>
      <c r="D12" s="234">
        <f>Ferry!$G$9</f>
        <v>2431</v>
      </c>
      <c r="E12" s="234">
        <f>Ferry!$G$10</f>
        <v>2401</v>
      </c>
      <c r="F12" s="234">
        <f>Ferry!$G$11</f>
        <v>30</v>
      </c>
      <c r="G12" s="234">
        <f>Ferry!$G$12</f>
        <v>0</v>
      </c>
      <c r="H12" s="22"/>
      <c r="I12" s="234">
        <f>Ferry!$B$18</f>
        <v>49</v>
      </c>
      <c r="J12" s="234">
        <f>Ferry!$C$18</f>
        <v>9</v>
      </c>
      <c r="K12" s="234">
        <f>Ferry!$E$18</f>
        <v>9</v>
      </c>
      <c r="L12" s="234">
        <f>Ferry!$F$18</f>
        <v>0</v>
      </c>
      <c r="M12" s="236">
        <f>Ferry!$C$19</f>
        <v>0</v>
      </c>
      <c r="N12" s="237">
        <f>Ferry!$E$19</f>
        <v>0</v>
      </c>
      <c r="O12" s="238">
        <f>Ferry!$C$20</f>
        <v>0</v>
      </c>
      <c r="P12" s="239">
        <f>Ferry!$D$20</f>
        <v>0</v>
      </c>
      <c r="Q12" s="239">
        <f>Ferry!$E$20</f>
        <v>0</v>
      </c>
      <c r="R12" s="238">
        <f>Ferry!$F$20</f>
        <v>0</v>
      </c>
      <c r="S12" s="23">
        <f t="shared" si="0"/>
        <v>49</v>
      </c>
      <c r="T12" s="23">
        <f t="shared" si="1"/>
        <v>9</v>
      </c>
      <c r="U12" s="246">
        <f>Ferry!$E$21</f>
        <v>0</v>
      </c>
      <c r="V12" s="247">
        <f>Ferry!$B$27+Ferry!$B$28</f>
        <v>1</v>
      </c>
      <c r="W12" s="238">
        <f>Ferry!$B$29</f>
        <v>0</v>
      </c>
      <c r="X12" s="248">
        <f t="shared" si="2"/>
        <v>2430</v>
      </c>
      <c r="Y12" s="247">
        <f>Ferry!$F$27+Ferry!$F$28</f>
        <v>3</v>
      </c>
      <c r="Z12" s="238">
        <f>Ferry!$F$29</f>
        <v>0</v>
      </c>
      <c r="AA12" s="248">
        <f t="shared" si="3"/>
        <v>2422</v>
      </c>
      <c r="AB12" s="248">
        <f t="shared" si="4"/>
        <v>2392</v>
      </c>
    </row>
    <row r="13" spans="1:28">
      <c r="A13" s="21" t="s">
        <v>25</v>
      </c>
      <c r="B13" s="234">
        <f>Franklin!$B$10</f>
        <v>30193</v>
      </c>
      <c r="C13" s="234">
        <f>Franklin!$B$11</f>
        <v>3392</v>
      </c>
      <c r="D13" s="234">
        <f>Franklin!$G$9</f>
        <v>12650</v>
      </c>
      <c r="E13" s="234">
        <f>Franklin!$G$10</f>
        <v>12516</v>
      </c>
      <c r="F13" s="234">
        <f>Franklin!$G$11</f>
        <v>134</v>
      </c>
      <c r="G13" s="234">
        <f>Franklin!$G$12</f>
        <v>0</v>
      </c>
      <c r="H13" s="22"/>
      <c r="I13" s="234">
        <f>Franklin!$B$18</f>
        <v>157</v>
      </c>
      <c r="J13" s="234">
        <f>Franklin!$C$18</f>
        <v>26</v>
      </c>
      <c r="K13" s="234">
        <f>Franklin!$E$18</f>
        <v>26</v>
      </c>
      <c r="L13" s="234">
        <f>Franklin!$F$18</f>
        <v>0</v>
      </c>
      <c r="M13" s="236">
        <f>Franklin!$C$19</f>
        <v>0</v>
      </c>
      <c r="N13" s="237">
        <f>Franklin!$E$19</f>
        <v>0</v>
      </c>
      <c r="O13" s="238">
        <f>Franklin!$C$20</f>
        <v>0</v>
      </c>
      <c r="P13" s="239">
        <f>Franklin!$D$20</f>
        <v>0</v>
      </c>
      <c r="Q13" s="239">
        <f>Franklin!$E$20</f>
        <v>0</v>
      </c>
      <c r="R13" s="238">
        <f>Franklin!$F$20</f>
        <v>0</v>
      </c>
      <c r="S13" s="23">
        <f t="shared" si="0"/>
        <v>157</v>
      </c>
      <c r="T13" s="23">
        <f t="shared" si="1"/>
        <v>26</v>
      </c>
      <c r="U13" s="246">
        <f>Franklin!$E$21</f>
        <v>0</v>
      </c>
      <c r="V13" s="247">
        <f>Franklin!$B$27+Franklin!$B$28</f>
        <v>11</v>
      </c>
      <c r="W13" s="238">
        <f>Franklin!$B$29</f>
        <v>5532</v>
      </c>
      <c r="X13" s="248">
        <f t="shared" si="2"/>
        <v>7107</v>
      </c>
      <c r="Y13" s="247">
        <f>Franklin!$F$27+Franklin!$F$28</f>
        <v>11</v>
      </c>
      <c r="Z13" s="238">
        <f>Franklin!$F$29</f>
        <v>0</v>
      </c>
      <c r="AA13" s="248">
        <f t="shared" si="3"/>
        <v>12624</v>
      </c>
      <c r="AB13" s="248">
        <f t="shared" si="4"/>
        <v>12490</v>
      </c>
    </row>
    <row r="14" spans="1:28">
      <c r="A14" s="21" t="s">
        <v>26</v>
      </c>
      <c r="B14" s="234">
        <f>Garfield!$B$10</f>
        <v>1567</v>
      </c>
      <c r="C14" s="234">
        <f>Garfield!$B$11</f>
        <v>102</v>
      </c>
      <c r="D14" s="234">
        <f>Garfield!$G$9</f>
        <v>1004</v>
      </c>
      <c r="E14" s="234">
        <f>Garfield!$G$10</f>
        <v>992</v>
      </c>
      <c r="F14" s="234">
        <f>Garfield!$G$11</f>
        <v>12</v>
      </c>
      <c r="G14" s="234">
        <f>Garfield!$G$12</f>
        <v>0</v>
      </c>
      <c r="H14" s="22"/>
      <c r="I14" s="234">
        <f>Garfield!$B$18</f>
        <v>15</v>
      </c>
      <c r="J14" s="234">
        <f>Garfield!$C$18</f>
        <v>4</v>
      </c>
      <c r="K14" s="234">
        <f>Garfield!$E$18</f>
        <v>4</v>
      </c>
      <c r="L14" s="234">
        <f>Garfield!$F$18</f>
        <v>0</v>
      </c>
      <c r="M14" s="236">
        <f>Garfield!$C$19</f>
        <v>0</v>
      </c>
      <c r="N14" s="237">
        <f>Garfield!$E$19</f>
        <v>0</v>
      </c>
      <c r="O14" s="238">
        <f>Garfield!$C$20</f>
        <v>0</v>
      </c>
      <c r="P14" s="239">
        <f>Garfield!$D$20</f>
        <v>0</v>
      </c>
      <c r="Q14" s="239">
        <f>Garfield!$E$20</f>
        <v>0</v>
      </c>
      <c r="R14" s="238">
        <f>Garfield!$F$20</f>
        <v>0</v>
      </c>
      <c r="S14" s="23">
        <f t="shared" si="0"/>
        <v>15</v>
      </c>
      <c r="T14" s="23">
        <f t="shared" si="1"/>
        <v>4</v>
      </c>
      <c r="U14" s="246">
        <f>Garfield!$E$21</f>
        <v>0</v>
      </c>
      <c r="V14" s="247">
        <f>Garfield!$B$27+Garfield!$B$28</f>
        <v>0</v>
      </c>
      <c r="W14" s="238">
        <f>Garfield!$B$29</f>
        <v>537</v>
      </c>
      <c r="X14" s="248">
        <f t="shared" si="2"/>
        <v>467</v>
      </c>
      <c r="Y14" s="247">
        <f>Garfield!$F$27+Garfield!$F$28</f>
        <v>0</v>
      </c>
      <c r="Z14" s="238">
        <f>Garfield!$F$29</f>
        <v>0</v>
      </c>
      <c r="AA14" s="248">
        <f t="shared" si="3"/>
        <v>1000</v>
      </c>
      <c r="AB14" s="248">
        <f t="shared" si="4"/>
        <v>988</v>
      </c>
    </row>
    <row r="15" spans="1:28">
      <c r="A15" s="21" t="s">
        <v>27</v>
      </c>
      <c r="B15" s="234">
        <f>Grant!$B$10</f>
        <v>37034</v>
      </c>
      <c r="C15" s="234">
        <f>Grant!$B$11</f>
        <v>5733</v>
      </c>
      <c r="D15" s="234">
        <f>Grant!$G$9</f>
        <v>16238</v>
      </c>
      <c r="E15" s="234">
        <f>Grant!$G$10</f>
        <v>16135</v>
      </c>
      <c r="F15" s="234">
        <f>Grant!$G$11</f>
        <v>103</v>
      </c>
      <c r="G15" s="234">
        <f>Grant!$G$12</f>
        <v>0</v>
      </c>
      <c r="H15" s="22"/>
      <c r="I15" s="234">
        <f>Grant!$B$18</f>
        <v>247</v>
      </c>
      <c r="J15" s="234">
        <f>Grant!$C$18</f>
        <v>50</v>
      </c>
      <c r="K15" s="234">
        <f>Grant!$E$18</f>
        <v>49</v>
      </c>
      <c r="L15" s="234">
        <f>Grant!$F$18</f>
        <v>1</v>
      </c>
      <c r="M15" s="236">
        <f>Grant!$C$19</f>
        <v>0</v>
      </c>
      <c r="N15" s="237">
        <f>Grant!$E$19</f>
        <v>0</v>
      </c>
      <c r="O15" s="238">
        <f>Grant!$C$20</f>
        <v>0</v>
      </c>
      <c r="P15" s="239">
        <f>Grant!$D$20</f>
        <v>0</v>
      </c>
      <c r="Q15" s="239">
        <f>Grant!$E$20</f>
        <v>0</v>
      </c>
      <c r="R15" s="238">
        <f>Grant!$F$20</f>
        <v>0</v>
      </c>
      <c r="S15" s="23">
        <f t="shared" si="0"/>
        <v>247</v>
      </c>
      <c r="T15" s="23">
        <f t="shared" si="1"/>
        <v>49</v>
      </c>
      <c r="U15" s="246">
        <f>Grant!$E$30</f>
        <v>0</v>
      </c>
      <c r="V15" s="247">
        <f>Grant!$B$27+Grant!$B$28</f>
        <v>0</v>
      </c>
      <c r="W15" s="238">
        <f>Grant!$B$29</f>
        <v>1617</v>
      </c>
      <c r="X15" s="248">
        <f t="shared" si="2"/>
        <v>14621</v>
      </c>
      <c r="Y15" s="247">
        <f>Grant!$F$27+Grant!$F$28</f>
        <v>15</v>
      </c>
      <c r="Z15" s="238">
        <f>Grant!$F$29</f>
        <v>0</v>
      </c>
      <c r="AA15" s="248">
        <f t="shared" si="3"/>
        <v>16188</v>
      </c>
      <c r="AB15" s="248">
        <f t="shared" si="4"/>
        <v>16086</v>
      </c>
    </row>
    <row r="16" spans="1:28">
      <c r="A16" s="25" t="s">
        <v>60</v>
      </c>
      <c r="B16" s="234">
        <f>GraysHarbor!$B$10</f>
        <v>37859</v>
      </c>
      <c r="C16" s="234">
        <f>GraysHarbor!$B$11</f>
        <v>4483</v>
      </c>
      <c r="D16" s="234">
        <f>GraysHarbor!$G$9</f>
        <v>19324</v>
      </c>
      <c r="E16" s="234">
        <f>GraysHarbor!$G$10</f>
        <v>18304</v>
      </c>
      <c r="F16" s="234">
        <f>GraysHarbor!$G$11</f>
        <v>1020</v>
      </c>
      <c r="G16" s="234">
        <f>GraysHarbor!$G$12</f>
        <v>0</v>
      </c>
      <c r="H16" s="22"/>
      <c r="I16" s="234">
        <f>GraysHarbor!$B$18</f>
        <v>173</v>
      </c>
      <c r="J16" s="234">
        <f>GraysHarbor!$C$18</f>
        <v>45</v>
      </c>
      <c r="K16" s="234">
        <f>GraysHarbor!$E$18</f>
        <v>44</v>
      </c>
      <c r="L16" s="234">
        <f>GraysHarbor!$F$18</f>
        <v>1</v>
      </c>
      <c r="M16" s="236">
        <f>GraysHarbor!$C$19</f>
        <v>0</v>
      </c>
      <c r="N16" s="237">
        <f>GraysHarbor!$E$19</f>
        <v>0</v>
      </c>
      <c r="O16" s="238">
        <f>GraysHarbor!$C$20</f>
        <v>0</v>
      </c>
      <c r="P16" s="239">
        <f>GraysHarbor!$D$20</f>
        <v>0</v>
      </c>
      <c r="Q16" s="239">
        <f>GraysHarbor!$E$20</f>
        <v>0</v>
      </c>
      <c r="R16" s="238">
        <f>GraysHarbor!$F$20</f>
        <v>0</v>
      </c>
      <c r="S16" s="23">
        <f t="shared" si="0"/>
        <v>173</v>
      </c>
      <c r="T16" s="23">
        <f t="shared" si="1"/>
        <v>44</v>
      </c>
      <c r="U16" s="246">
        <f>GraysHarbor!$E$21</f>
        <v>0</v>
      </c>
      <c r="V16" s="247">
        <f>GraysHarbor!$B$27+GraysHarbor!$B$28</f>
        <v>0</v>
      </c>
      <c r="W16" s="238">
        <f>GraysHarbor!$B$29</f>
        <v>1203</v>
      </c>
      <c r="X16" s="248">
        <f t="shared" si="2"/>
        <v>18121</v>
      </c>
      <c r="Y16" s="247">
        <f>GraysHarbor!$F$27+GraysHarbor!$F$28</f>
        <v>35</v>
      </c>
      <c r="Z16" s="238">
        <f>GraysHarbor!$F$29</f>
        <v>0</v>
      </c>
      <c r="AA16" s="248">
        <f t="shared" si="3"/>
        <v>19279</v>
      </c>
      <c r="AB16" s="248">
        <f t="shared" si="4"/>
        <v>18260</v>
      </c>
    </row>
    <row r="17" spans="1:28">
      <c r="A17" s="25" t="s">
        <v>28</v>
      </c>
      <c r="B17" s="234">
        <f>Island!$B$10</f>
        <v>51028</v>
      </c>
      <c r="C17" s="234">
        <f>Island!$B$11</f>
        <v>4171</v>
      </c>
      <c r="D17" s="234">
        <f>Island!$G$9</f>
        <v>29164</v>
      </c>
      <c r="E17" s="234">
        <f>Island!$G$10</f>
        <v>28873</v>
      </c>
      <c r="F17" s="234">
        <f>Island!$G$11</f>
        <v>291</v>
      </c>
      <c r="G17" s="234">
        <f>Island!$G$12</f>
        <v>0</v>
      </c>
      <c r="H17" s="22"/>
      <c r="I17" s="234">
        <f>Island!$B$18</f>
        <v>2830</v>
      </c>
      <c r="J17" s="234">
        <f>Island!$C$18</f>
        <v>547</v>
      </c>
      <c r="K17" s="234">
        <f>Island!$E$18</f>
        <v>544</v>
      </c>
      <c r="L17" s="234">
        <f>Island!$F$18</f>
        <v>3</v>
      </c>
      <c r="M17" s="236">
        <f>Island!$C$19</f>
        <v>0</v>
      </c>
      <c r="N17" s="237">
        <f>Island!$E$19</f>
        <v>0</v>
      </c>
      <c r="O17" s="238">
        <f>Island!$C$20</f>
        <v>0</v>
      </c>
      <c r="P17" s="239">
        <f>Island!$D$20</f>
        <v>0</v>
      </c>
      <c r="Q17" s="239">
        <f>Island!$E$20</f>
        <v>0</v>
      </c>
      <c r="R17" s="238">
        <f>Island!$F$20</f>
        <v>0</v>
      </c>
      <c r="S17" s="23">
        <f t="shared" si="0"/>
        <v>2830</v>
      </c>
      <c r="T17" s="23">
        <f t="shared" si="1"/>
        <v>544</v>
      </c>
      <c r="U17" s="246">
        <f>Island!$E$21</f>
        <v>2</v>
      </c>
      <c r="V17" s="247">
        <f>Island!$B$27+Island!$B$28</f>
        <v>29</v>
      </c>
      <c r="W17" s="238">
        <f>Island!$B$29</f>
        <v>11255</v>
      </c>
      <c r="X17" s="248">
        <f t="shared" si="2"/>
        <v>17878</v>
      </c>
      <c r="Y17" s="247">
        <f>Island!$F$27+Island!$F$28</f>
        <v>134</v>
      </c>
      <c r="Z17" s="238">
        <f>Island!$F$29</f>
        <v>0</v>
      </c>
      <c r="AA17" s="248">
        <f t="shared" si="3"/>
        <v>28615</v>
      </c>
      <c r="AB17" s="248">
        <f t="shared" si="4"/>
        <v>28327</v>
      </c>
    </row>
    <row r="18" spans="1:28">
      <c r="A18" s="21" t="s">
        <v>29</v>
      </c>
      <c r="B18" s="234">
        <f>Jefferson!$B$10</f>
        <v>22772</v>
      </c>
      <c r="C18" s="234">
        <f>Jefferson!$B$11</f>
        <v>2169</v>
      </c>
      <c r="D18" s="234">
        <f>Jefferson!$G$9</f>
        <v>14840</v>
      </c>
      <c r="E18" s="234">
        <f>Jefferson!$G$10</f>
        <v>14746</v>
      </c>
      <c r="F18" s="234">
        <f>Jefferson!$G$11</f>
        <v>94</v>
      </c>
      <c r="G18" s="234">
        <f>Jefferson!$G$12</f>
        <v>0</v>
      </c>
      <c r="H18" s="22"/>
      <c r="I18" s="234">
        <f>Jefferson!$B$18</f>
        <v>303</v>
      </c>
      <c r="J18" s="234">
        <f>Jefferson!$C$18</f>
        <v>59</v>
      </c>
      <c r="K18" s="234">
        <f>Jefferson!$E$18</f>
        <v>57</v>
      </c>
      <c r="L18" s="234">
        <f>Jefferson!$F$18</f>
        <v>2</v>
      </c>
      <c r="M18" s="236">
        <f>Jefferson!$C$19</f>
        <v>0</v>
      </c>
      <c r="N18" s="237">
        <f>Jefferson!$E$19</f>
        <v>0</v>
      </c>
      <c r="O18" s="238">
        <f>Jefferson!$C$20</f>
        <v>0</v>
      </c>
      <c r="P18" s="239">
        <f>Jefferson!$D$20</f>
        <v>0</v>
      </c>
      <c r="Q18" s="239">
        <f>Jefferson!$E$20</f>
        <v>0</v>
      </c>
      <c r="R18" s="238">
        <f>Jefferson!$F$20</f>
        <v>0</v>
      </c>
      <c r="S18" s="23">
        <f t="shared" si="0"/>
        <v>303</v>
      </c>
      <c r="T18" s="23">
        <f t="shared" si="1"/>
        <v>57</v>
      </c>
      <c r="U18" s="246">
        <f>Jefferson!$E$30</f>
        <v>2</v>
      </c>
      <c r="V18" s="247">
        <f>Jefferson!$B$27+Jefferson!$B$28</f>
        <v>17</v>
      </c>
      <c r="W18" s="238">
        <f>Jefferson!$B$29</f>
        <v>0</v>
      </c>
      <c r="X18" s="248">
        <f t="shared" si="2"/>
        <v>14821</v>
      </c>
      <c r="Y18" s="247">
        <f>Jefferson!$F$27+Jefferson!$F$28</f>
        <v>25</v>
      </c>
      <c r="Z18" s="238">
        <f>Jefferson!$F$29</f>
        <v>0</v>
      </c>
      <c r="AA18" s="248">
        <f t="shared" si="3"/>
        <v>14779</v>
      </c>
      <c r="AB18" s="248">
        <f t="shared" si="4"/>
        <v>14687</v>
      </c>
    </row>
    <row r="19" spans="1:28">
      <c r="A19" s="21" t="s">
        <v>30</v>
      </c>
      <c r="B19" s="234">
        <f>King!$B$10</f>
        <v>1176158</v>
      </c>
      <c r="C19" s="234">
        <f>King!$B$11</f>
        <v>99610</v>
      </c>
      <c r="D19" s="234">
        <f>King!$G$9</f>
        <v>562549</v>
      </c>
      <c r="E19" s="234">
        <f>King!$G$10</f>
        <v>551665</v>
      </c>
      <c r="F19" s="234">
        <f>King!$G$11</f>
        <v>10884</v>
      </c>
      <c r="G19" s="234">
        <f>King!$G$12</f>
        <v>0</v>
      </c>
      <c r="H19" s="22"/>
      <c r="I19" s="234">
        <f>King!$B$18</f>
        <v>17808</v>
      </c>
      <c r="J19" s="234">
        <f>King!$C$18</f>
        <v>3294</v>
      </c>
      <c r="K19" s="234">
        <f>King!$E$18</f>
        <v>3241</v>
      </c>
      <c r="L19" s="234">
        <f>King!$F$18</f>
        <v>53</v>
      </c>
      <c r="M19" s="236">
        <f>King!$C$19</f>
        <v>0</v>
      </c>
      <c r="N19" s="237">
        <f>King!$E$19</f>
        <v>0</v>
      </c>
      <c r="O19" s="238">
        <f>King!$C$20</f>
        <v>41</v>
      </c>
      <c r="P19" s="239">
        <f>King!$D$20</f>
        <v>0</v>
      </c>
      <c r="Q19" s="239">
        <f>King!$E$20</f>
        <v>35</v>
      </c>
      <c r="R19" s="238">
        <f>King!$F$20</f>
        <v>6</v>
      </c>
      <c r="S19" s="23">
        <f t="shared" si="0"/>
        <v>17808</v>
      </c>
      <c r="T19" s="23">
        <f t="shared" si="1"/>
        <v>3241</v>
      </c>
      <c r="U19" s="246">
        <f>King!$E$21</f>
        <v>358</v>
      </c>
      <c r="V19" s="247">
        <f>King!$B$27+King!$B$28</f>
        <v>1025</v>
      </c>
      <c r="W19" s="238">
        <f>King!$B$29</f>
        <v>113835</v>
      </c>
      <c r="X19" s="248">
        <f t="shared" si="2"/>
        <v>447331</v>
      </c>
      <c r="Y19" s="247">
        <f>King!$F$27+King!$F$28</f>
        <v>2797</v>
      </c>
      <c r="Z19" s="238">
        <f>King!$F$29</f>
        <v>0</v>
      </c>
      <c r="AA19" s="248">
        <f t="shared" si="3"/>
        <v>558856</v>
      </c>
      <c r="AB19" s="248">
        <f t="shared" si="4"/>
        <v>548031</v>
      </c>
    </row>
    <row r="20" spans="1:28">
      <c r="A20" s="21" t="s">
        <v>31</v>
      </c>
      <c r="B20" s="234">
        <f>Kitsap!$B$10</f>
        <v>153736</v>
      </c>
      <c r="C20" s="234">
        <f>Kitsap!$B$11</f>
        <v>12416</v>
      </c>
      <c r="D20" s="234">
        <f>Kitsap!$G$9</f>
        <v>76808</v>
      </c>
      <c r="E20" s="234">
        <f>Kitsap!$G$10</f>
        <v>76154</v>
      </c>
      <c r="F20" s="234">
        <f>Kitsap!$G$11</f>
        <v>654</v>
      </c>
      <c r="G20" s="234">
        <f>Kitsap!$G$12</f>
        <v>0</v>
      </c>
      <c r="H20" s="22"/>
      <c r="I20" s="234">
        <f>Kitsap!$B$18</f>
        <v>7261</v>
      </c>
      <c r="J20" s="234">
        <f>Kitsap!$C$18</f>
        <v>1475</v>
      </c>
      <c r="K20" s="234">
        <f>Kitsap!$E$18</f>
        <v>1450</v>
      </c>
      <c r="L20" s="234">
        <f>Kitsap!$F$18</f>
        <v>25</v>
      </c>
      <c r="M20" s="236">
        <f>Kitsap!$C$19</f>
        <v>0</v>
      </c>
      <c r="N20" s="237">
        <f>Kitsap!$E$19</f>
        <v>0</v>
      </c>
      <c r="O20" s="238">
        <f>Kitsap!$C$20</f>
        <v>10</v>
      </c>
      <c r="P20" s="239">
        <f>Kitsap!$D$20</f>
        <v>4</v>
      </c>
      <c r="Q20" s="239">
        <f>Kitsap!$E$20</f>
        <v>3</v>
      </c>
      <c r="R20" s="238">
        <f>Kitsap!$F$20</f>
        <v>3</v>
      </c>
      <c r="S20" s="23">
        <f t="shared" si="0"/>
        <v>7261</v>
      </c>
      <c r="T20" s="23">
        <f t="shared" si="1"/>
        <v>1450</v>
      </c>
      <c r="U20" s="246">
        <f>Kitsap!$E$21</f>
        <v>5</v>
      </c>
      <c r="V20" s="247">
        <f>Kitsap!$B$27+Kitsap!$B$28</f>
        <v>75</v>
      </c>
      <c r="W20" s="238">
        <f>Kitsap!$B$29</f>
        <v>32461</v>
      </c>
      <c r="X20" s="248">
        <f t="shared" si="2"/>
        <v>44267</v>
      </c>
      <c r="Y20" s="247">
        <f>Kitsap!$F$27+Kitsap!$F$28</f>
        <v>238</v>
      </c>
      <c r="Z20" s="238">
        <f>Kitsap!$F$29</f>
        <v>0</v>
      </c>
      <c r="AA20" s="248">
        <f t="shared" si="3"/>
        <v>75318</v>
      </c>
      <c r="AB20" s="248">
        <f t="shared" si="4"/>
        <v>74696</v>
      </c>
    </row>
    <row r="21" spans="1:28">
      <c r="A21" s="21" t="s">
        <v>32</v>
      </c>
      <c r="B21" s="234">
        <f>Kittitas!$B$10</f>
        <v>21906</v>
      </c>
      <c r="C21" s="234">
        <f>Kittitas!$B$11</f>
        <v>2350</v>
      </c>
      <c r="D21" s="234">
        <f>Kittitas!$G$9</f>
        <v>10903</v>
      </c>
      <c r="E21" s="234">
        <f>Kittitas!$G$10</f>
        <v>10783</v>
      </c>
      <c r="F21" s="234">
        <f>Kittitas!$G$11</f>
        <v>120</v>
      </c>
      <c r="G21" s="234">
        <f>Kittitas!$G$12</f>
        <v>0</v>
      </c>
      <c r="H21" s="226"/>
      <c r="I21" s="234">
        <f>Kittitas!$B$18</f>
        <v>179</v>
      </c>
      <c r="J21" s="234">
        <f>Kittitas!$C$18</f>
        <v>30</v>
      </c>
      <c r="K21" s="234">
        <f>Kittitas!$E$18</f>
        <v>30</v>
      </c>
      <c r="L21" s="234">
        <f>Kittitas!$F$18</f>
        <v>0</v>
      </c>
      <c r="M21" s="236">
        <f>Kittitas!$C$19</f>
        <v>0</v>
      </c>
      <c r="N21" s="237">
        <f>Kittitas!$E$19</f>
        <v>0</v>
      </c>
      <c r="O21" s="238">
        <f>Kittitas!$C$20</f>
        <v>2</v>
      </c>
      <c r="P21" s="239">
        <f>Kittitas!$D$20</f>
        <v>0</v>
      </c>
      <c r="Q21" s="239">
        <f>Kittitas!$E$20</f>
        <v>1</v>
      </c>
      <c r="R21" s="238">
        <f>Kittitas!$F$20</f>
        <v>1</v>
      </c>
      <c r="S21" s="23">
        <f t="shared" si="0"/>
        <v>179</v>
      </c>
      <c r="T21" s="23">
        <f t="shared" si="1"/>
        <v>30</v>
      </c>
      <c r="U21" s="246">
        <f>Kittitas!$E$21</f>
        <v>7</v>
      </c>
      <c r="V21" s="247">
        <f>Kittitas!$B$27+Kittitas!$B$28</f>
        <v>11</v>
      </c>
      <c r="W21" s="238">
        <f>Kittitas!$B$29</f>
        <v>6862</v>
      </c>
      <c r="X21" s="248">
        <f t="shared" si="2"/>
        <v>4023</v>
      </c>
      <c r="Y21" s="247">
        <f>Kittitas!$F$27+Kittitas!$F$28</f>
        <v>33</v>
      </c>
      <c r="Z21" s="238">
        <f>Kittitas!$F$29</f>
        <v>14</v>
      </c>
      <c r="AA21" s="248">
        <f t="shared" si="3"/>
        <v>10864</v>
      </c>
      <c r="AB21" s="248">
        <f t="shared" si="4"/>
        <v>10745</v>
      </c>
    </row>
    <row r="22" spans="1:28">
      <c r="A22" s="21" t="s">
        <v>33</v>
      </c>
      <c r="B22" s="234">
        <f>Klickitat!$B$10</f>
        <v>12913</v>
      </c>
      <c r="C22" s="234">
        <f>Klickitat!$B$11</f>
        <v>1320</v>
      </c>
      <c r="D22" s="234">
        <f>Klickitat!$G$9</f>
        <v>6331</v>
      </c>
      <c r="E22" s="234">
        <f>Klickitat!$G$10</f>
        <v>6306</v>
      </c>
      <c r="F22" s="234">
        <f>Klickitat!$G$11</f>
        <v>25</v>
      </c>
      <c r="G22" s="234">
        <f>Klickitat!$G$12</f>
        <v>0</v>
      </c>
      <c r="H22" s="22"/>
      <c r="I22" s="234">
        <f>Klickitat!$B$18</f>
        <v>130</v>
      </c>
      <c r="J22" s="234">
        <f>Klickitat!$C$18</f>
        <v>20</v>
      </c>
      <c r="K22" s="234">
        <f>Klickitat!$E$18</f>
        <v>20</v>
      </c>
      <c r="L22" s="234">
        <f>Klickitat!$F$18</f>
        <v>0</v>
      </c>
      <c r="M22" s="236">
        <f>Klickitat!$C$19</f>
        <v>0</v>
      </c>
      <c r="N22" s="237">
        <f>Klickitat!$E$19</f>
        <v>0</v>
      </c>
      <c r="O22" s="238">
        <f>Klickitat!$C$20</f>
        <v>0</v>
      </c>
      <c r="P22" s="239">
        <f>Klickitat!$D$20</f>
        <v>0</v>
      </c>
      <c r="Q22" s="239">
        <f>Klickitat!$E$20</f>
        <v>0</v>
      </c>
      <c r="R22" s="238">
        <f>Klickitat!$F$20</f>
        <v>0</v>
      </c>
      <c r="S22" s="23">
        <f t="shared" si="0"/>
        <v>130</v>
      </c>
      <c r="T22" s="23">
        <f t="shared" si="1"/>
        <v>20</v>
      </c>
      <c r="U22" s="246">
        <f>Klickitat!$E$21</f>
        <v>0</v>
      </c>
      <c r="V22" s="247">
        <f>Klickitat!$B$27+Klickitat!$B$28</f>
        <v>2</v>
      </c>
      <c r="W22" s="238">
        <f>Klickitat!$B$29</f>
        <v>4401</v>
      </c>
      <c r="X22" s="248">
        <f t="shared" si="2"/>
        <v>1928</v>
      </c>
      <c r="Y22" s="247">
        <f>Klickitat!$F$27+Klickitat!$F$28</f>
        <v>16</v>
      </c>
      <c r="Z22" s="238">
        <f>Klickitat!$F$29</f>
        <v>0</v>
      </c>
      <c r="AA22" s="248">
        <f t="shared" si="3"/>
        <v>6311</v>
      </c>
      <c r="AB22" s="248">
        <f t="shared" si="4"/>
        <v>6286</v>
      </c>
    </row>
    <row r="23" spans="1:28">
      <c r="A23" s="21" t="s">
        <v>34</v>
      </c>
      <c r="B23" s="234">
        <f>Lewis!$B$10</f>
        <v>44294</v>
      </c>
      <c r="C23" s="234">
        <f>Lewis!$B$11</f>
        <v>3238</v>
      </c>
      <c r="D23" s="234">
        <f>Lewis!$G$9</f>
        <v>21371</v>
      </c>
      <c r="E23" s="234">
        <f>Lewis!$G$10</f>
        <v>21172</v>
      </c>
      <c r="F23" s="234">
        <f>Lewis!$G$11</f>
        <v>199</v>
      </c>
      <c r="G23" s="234">
        <f>Lewis!$G$12</f>
        <v>0</v>
      </c>
      <c r="H23" s="22"/>
      <c r="I23" s="234">
        <f>Lewis!$B$18</f>
        <v>331</v>
      </c>
      <c r="J23" s="234">
        <f>Lewis!$C$18</f>
        <v>63</v>
      </c>
      <c r="K23" s="234">
        <f>Lewis!$E$18</f>
        <v>62</v>
      </c>
      <c r="L23" s="234">
        <f>Lewis!$F$18</f>
        <v>1</v>
      </c>
      <c r="M23" s="236">
        <f>Lewis!$C$19</f>
        <v>0</v>
      </c>
      <c r="N23" s="237">
        <f>Lewis!$E$19</f>
        <v>0</v>
      </c>
      <c r="O23" s="238">
        <f>Lewis!$C$20</f>
        <v>1</v>
      </c>
      <c r="P23" s="239">
        <f>Lewis!$D$20</f>
        <v>0</v>
      </c>
      <c r="Q23" s="239">
        <f>Lewis!$E$20</f>
        <v>1</v>
      </c>
      <c r="R23" s="238">
        <f>Lewis!$F$20</f>
        <v>0</v>
      </c>
      <c r="S23" s="23">
        <f t="shared" si="0"/>
        <v>331</v>
      </c>
      <c r="T23" s="23">
        <f t="shared" si="1"/>
        <v>62</v>
      </c>
      <c r="U23" s="246">
        <f>Lewis!$E$21</f>
        <v>0</v>
      </c>
      <c r="V23" s="247">
        <f>Lewis!$B$27+Lewis!$B$28</f>
        <v>3</v>
      </c>
      <c r="W23" s="238">
        <f>Lewis!$B$29</f>
        <v>4465</v>
      </c>
      <c r="X23" s="248">
        <f t="shared" si="2"/>
        <v>16903</v>
      </c>
      <c r="Y23" s="247">
        <f>Lewis!$F$27+Lewis!$F$28</f>
        <v>14</v>
      </c>
      <c r="Z23" s="238">
        <f>Lewis!$F$29</f>
        <v>0</v>
      </c>
      <c r="AA23" s="248">
        <f t="shared" si="3"/>
        <v>21307</v>
      </c>
      <c r="AB23" s="248">
        <f t="shared" si="4"/>
        <v>21109</v>
      </c>
    </row>
    <row r="24" spans="1:28">
      <c r="A24" s="21" t="s">
        <v>35</v>
      </c>
      <c r="B24" s="234">
        <f>Lincoln!$B$10</f>
        <v>7132</v>
      </c>
      <c r="C24" s="234">
        <f>Lincoln!$B$11</f>
        <v>364</v>
      </c>
      <c r="D24" s="234">
        <f>Lincoln!$G$9</f>
        <v>3999</v>
      </c>
      <c r="E24" s="234">
        <f>Lincoln!$G$10</f>
        <v>3999</v>
      </c>
      <c r="F24" s="234">
        <f>Lincoln!$G$11</f>
        <v>0</v>
      </c>
      <c r="G24" s="234">
        <f>Lincoln!$G$12</f>
        <v>0</v>
      </c>
      <c r="H24" s="22"/>
      <c r="I24" s="234">
        <f>Lincoln!$B$18</f>
        <v>85</v>
      </c>
      <c r="J24" s="234">
        <f>Lincoln!$C$18</f>
        <v>22</v>
      </c>
      <c r="K24" s="234">
        <f>Lincoln!$E$18</f>
        <v>22</v>
      </c>
      <c r="L24" s="234">
        <f>Lincoln!$F$18</f>
        <v>0</v>
      </c>
      <c r="M24" s="236">
        <f>Lincoln!$C$19</f>
        <v>0</v>
      </c>
      <c r="N24" s="237">
        <f>Lincoln!$E$19</f>
        <v>0</v>
      </c>
      <c r="O24" s="238">
        <f>Lincoln!$C$20</f>
        <v>1</v>
      </c>
      <c r="P24" s="239">
        <f>Lincoln!$D$20</f>
        <v>0</v>
      </c>
      <c r="Q24" s="239">
        <f>Lincoln!$E$20</f>
        <v>1</v>
      </c>
      <c r="R24" s="238">
        <f>Lincoln!$F$20</f>
        <v>0</v>
      </c>
      <c r="S24" s="23">
        <f t="shared" si="0"/>
        <v>85</v>
      </c>
      <c r="T24" s="23">
        <f t="shared" si="1"/>
        <v>22</v>
      </c>
      <c r="U24" s="246">
        <f>Lincoln!$E$21</f>
        <v>0</v>
      </c>
      <c r="V24" s="247">
        <f>Lincoln!$B$27+Lincoln!$B$28</f>
        <v>0</v>
      </c>
      <c r="W24" s="238">
        <f>Lincoln!$B$29</f>
        <v>972</v>
      </c>
      <c r="X24" s="248">
        <f t="shared" si="2"/>
        <v>3027</v>
      </c>
      <c r="Y24" s="247">
        <f>Lincoln!$F$27+Lincoln!$F$28</f>
        <v>0</v>
      </c>
      <c r="Z24" s="238">
        <f>Lincoln!$F$29</f>
        <v>0</v>
      </c>
      <c r="AA24" s="248">
        <f t="shared" si="3"/>
        <v>3976</v>
      </c>
      <c r="AB24" s="248">
        <f t="shared" si="4"/>
        <v>3976</v>
      </c>
    </row>
    <row r="25" spans="1:28">
      <c r="A25" s="25" t="s">
        <v>36</v>
      </c>
      <c r="B25" s="234">
        <f>Mason!$B$10</f>
        <v>35146</v>
      </c>
      <c r="C25" s="234">
        <f>Mason!$B$11</f>
        <v>2579</v>
      </c>
      <c r="D25" s="234">
        <f>Mason!$G$9</f>
        <v>18141</v>
      </c>
      <c r="E25" s="234">
        <f>Mason!$G$10</f>
        <v>18013</v>
      </c>
      <c r="F25" s="234">
        <f>Mason!$G$11</f>
        <v>128</v>
      </c>
      <c r="G25" s="234">
        <f>Mason!$G$12</f>
        <v>0</v>
      </c>
      <c r="H25" s="22"/>
      <c r="I25" s="234">
        <f>Mason!$B$18</f>
        <v>476</v>
      </c>
      <c r="J25" s="234">
        <f>Mason!$C$18</f>
        <v>85</v>
      </c>
      <c r="K25" s="234">
        <f>Mason!$E$18</f>
        <v>85</v>
      </c>
      <c r="L25" s="234">
        <f>Mason!$F$18</f>
        <v>0</v>
      </c>
      <c r="M25" s="236">
        <f>Mason!$C$19</f>
        <v>0</v>
      </c>
      <c r="N25" s="237">
        <f>Mason!$E$19</f>
        <v>0</v>
      </c>
      <c r="O25" s="238">
        <f>Mason!$C$20</f>
        <v>4</v>
      </c>
      <c r="P25" s="239">
        <f>Mason!$D$20</f>
        <v>0</v>
      </c>
      <c r="Q25" s="239">
        <f>Mason!$E$20</f>
        <v>2</v>
      </c>
      <c r="R25" s="238">
        <f>Mason!$F$20</f>
        <v>2</v>
      </c>
      <c r="S25" s="23">
        <f t="shared" si="0"/>
        <v>476</v>
      </c>
      <c r="T25" s="23">
        <f t="shared" si="1"/>
        <v>85</v>
      </c>
      <c r="U25" s="246">
        <f>Mason!$E$21</f>
        <v>0</v>
      </c>
      <c r="V25" s="247">
        <f>Mason!$B$27+Mason!$B$28</f>
        <v>8</v>
      </c>
      <c r="W25" s="238">
        <f>Mason!$B$29</f>
        <v>10728</v>
      </c>
      <c r="X25" s="248">
        <f t="shared" si="2"/>
        <v>7405</v>
      </c>
      <c r="Y25" s="247">
        <f>Mason!$F$27+Mason!$F$28</f>
        <v>40</v>
      </c>
      <c r="Z25" s="238">
        <f>Mason!$F$29</f>
        <v>0</v>
      </c>
      <c r="AA25" s="248">
        <f t="shared" si="3"/>
        <v>18052</v>
      </c>
      <c r="AB25" s="248">
        <f t="shared" si="4"/>
        <v>17926</v>
      </c>
    </row>
    <row r="26" spans="1:28">
      <c r="A26" s="21" t="s">
        <v>37</v>
      </c>
      <c r="B26" s="234">
        <f>Okanogan!$B$10</f>
        <v>21318</v>
      </c>
      <c r="C26" s="234">
        <f>Okanogan!$B$11</f>
        <v>1550</v>
      </c>
      <c r="D26" s="234">
        <f>Okanogan!$G$9</f>
        <v>10939</v>
      </c>
      <c r="E26" s="234">
        <f>Okanogan!$G$10</f>
        <v>10771</v>
      </c>
      <c r="F26" s="234">
        <f>Okanogan!$G$11</f>
        <v>168</v>
      </c>
      <c r="G26" s="234">
        <f>Okanogan!$G$12</f>
        <v>0</v>
      </c>
      <c r="H26" s="22"/>
      <c r="I26" s="234">
        <f>Okanogan!$B$18</f>
        <v>186</v>
      </c>
      <c r="J26" s="234">
        <f>Okanogan!$C$18</f>
        <v>27</v>
      </c>
      <c r="K26" s="234">
        <f>Okanogan!$E$18</f>
        <v>27</v>
      </c>
      <c r="L26" s="234">
        <f>Okanogan!$F$18</f>
        <v>0</v>
      </c>
      <c r="M26" s="236">
        <f>Okanogan!$C$19</f>
        <v>0</v>
      </c>
      <c r="N26" s="237">
        <f>Okanogan!$E$19</f>
        <v>0</v>
      </c>
      <c r="O26" s="238">
        <f>Okanogan!$C$20</f>
        <v>0</v>
      </c>
      <c r="P26" s="239">
        <f>Okanogan!$D$20</f>
        <v>0</v>
      </c>
      <c r="Q26" s="239">
        <f>Okanogan!$E$20</f>
        <v>0</v>
      </c>
      <c r="R26" s="238">
        <f>Okanogan!$F$20</f>
        <v>0</v>
      </c>
      <c r="S26" s="23">
        <f t="shared" si="0"/>
        <v>186</v>
      </c>
      <c r="T26" s="23">
        <f t="shared" si="1"/>
        <v>27</v>
      </c>
      <c r="U26" s="246">
        <f>Okanogan!$E$21</f>
        <v>0</v>
      </c>
      <c r="V26" s="247">
        <f>Okanogan!$B$27+Okanogan!$B$28</f>
        <v>5</v>
      </c>
      <c r="W26" s="238">
        <f>Okanogan!$B$29</f>
        <v>790</v>
      </c>
      <c r="X26" s="248">
        <f t="shared" si="2"/>
        <v>10144</v>
      </c>
      <c r="Y26" s="247">
        <f>Okanogan!$F$27+Okanogan!$F$28</f>
        <v>15</v>
      </c>
      <c r="Z26" s="238">
        <f>Okanogan!$F$29</f>
        <v>0</v>
      </c>
      <c r="AA26" s="248">
        <f t="shared" si="3"/>
        <v>10912</v>
      </c>
      <c r="AB26" s="248">
        <f t="shared" si="4"/>
        <v>10744</v>
      </c>
    </row>
    <row r="27" spans="1:28">
      <c r="A27" s="21" t="s">
        <v>38</v>
      </c>
      <c r="B27" s="234">
        <f>Pacific!$B$10</f>
        <v>13588</v>
      </c>
      <c r="C27" s="234">
        <f>Pacific!$B$11</f>
        <v>372</v>
      </c>
      <c r="D27" s="234">
        <f>Pacific!$G$9</f>
        <v>7228</v>
      </c>
      <c r="E27" s="234">
        <f>Pacific!$G$10</f>
        <v>7178</v>
      </c>
      <c r="F27" s="234">
        <f>Pacific!$G$11</f>
        <v>50</v>
      </c>
      <c r="G27" s="234">
        <f>Pacific!$G$12</f>
        <v>0</v>
      </c>
      <c r="H27" s="22"/>
      <c r="I27" s="234">
        <f>Pacific!$B$18</f>
        <v>122</v>
      </c>
      <c r="J27" s="234">
        <f>Pacific!$C$18</f>
        <v>20</v>
      </c>
      <c r="K27" s="234">
        <f>Pacific!$E$18</f>
        <v>20</v>
      </c>
      <c r="L27" s="234">
        <f>Pacific!$F$18</f>
        <v>0</v>
      </c>
      <c r="M27" s="236">
        <f>Pacific!$C$19</f>
        <v>0</v>
      </c>
      <c r="N27" s="237">
        <f>Pacific!$E$19</f>
        <v>0</v>
      </c>
      <c r="O27" s="238">
        <f>Pacific!$C$20</f>
        <v>0</v>
      </c>
      <c r="P27" s="239">
        <f>Pacific!$D$20</f>
        <v>0</v>
      </c>
      <c r="Q27" s="239">
        <f>Pacific!$E$20</f>
        <v>0</v>
      </c>
      <c r="R27" s="238">
        <f>Pacific!$F$20</f>
        <v>0</v>
      </c>
      <c r="S27" s="23">
        <f t="shared" si="0"/>
        <v>122</v>
      </c>
      <c r="T27" s="23">
        <f t="shared" si="1"/>
        <v>20</v>
      </c>
      <c r="U27" s="246">
        <f>Pacific!$E$21</f>
        <v>0</v>
      </c>
      <c r="V27" s="247">
        <f>Pacific!$B$27+Pacific!$B$28</f>
        <v>3</v>
      </c>
      <c r="W27" s="238">
        <f>Pacific!$B$29</f>
        <v>0</v>
      </c>
      <c r="X27" s="248">
        <f t="shared" si="2"/>
        <v>7225</v>
      </c>
      <c r="Y27" s="247">
        <f>Pacific!$F$27+Pacific!$F$28</f>
        <v>3</v>
      </c>
      <c r="Z27" s="238">
        <f>Pacific!$F$29</f>
        <v>0</v>
      </c>
      <c r="AA27" s="248">
        <f t="shared" si="3"/>
        <v>7208</v>
      </c>
      <c r="AB27" s="248">
        <f t="shared" si="4"/>
        <v>7158</v>
      </c>
    </row>
    <row r="28" spans="1:28">
      <c r="A28" s="21" t="s">
        <v>61</v>
      </c>
      <c r="B28" s="234">
        <f>PendOreille!$B$10</f>
        <v>8189</v>
      </c>
      <c r="C28" s="234">
        <f>PendOreille!$B$11</f>
        <v>1522</v>
      </c>
      <c r="D28" s="234">
        <f>PendOreille!$G$9</f>
        <v>4396</v>
      </c>
      <c r="E28" s="234">
        <f>PendOreille!$G$10</f>
        <v>4368</v>
      </c>
      <c r="F28" s="234">
        <f>PendOreille!$G$11</f>
        <v>28</v>
      </c>
      <c r="G28" s="234">
        <f>PendOreille!$G$12</f>
        <v>0</v>
      </c>
      <c r="H28" s="22"/>
      <c r="I28" s="234">
        <f>PendOreille!$B$18</f>
        <v>76</v>
      </c>
      <c r="J28" s="234">
        <f>PendOreille!$C$18</f>
        <v>18</v>
      </c>
      <c r="K28" s="234">
        <f>PendOreille!$E$18</f>
        <v>18</v>
      </c>
      <c r="L28" s="234">
        <f>PendOreille!$F$18</f>
        <v>0</v>
      </c>
      <c r="M28" s="236">
        <f>PendOreille!$C$19</f>
        <v>0</v>
      </c>
      <c r="N28" s="237">
        <f>PendOreille!$E$19</f>
        <v>0</v>
      </c>
      <c r="O28" s="238">
        <f>PendOreille!$C$20</f>
        <v>4</v>
      </c>
      <c r="P28" s="239">
        <f>PendOreille!$D$20</f>
        <v>3</v>
      </c>
      <c r="Q28" s="239">
        <f>PendOreille!$E$20</f>
        <v>1</v>
      </c>
      <c r="R28" s="238">
        <f>PendOreille!$F$20</f>
        <v>0</v>
      </c>
      <c r="S28" s="23">
        <f t="shared" si="0"/>
        <v>76</v>
      </c>
      <c r="T28" s="23">
        <f t="shared" si="1"/>
        <v>18</v>
      </c>
      <c r="U28" s="246">
        <f>PendOreille!$E$30</f>
        <v>0</v>
      </c>
      <c r="V28" s="247">
        <f>PendOreille!$B$27+PendOreille!$B$28</f>
        <v>0</v>
      </c>
      <c r="W28" s="238">
        <f>PendOreille!$B$29</f>
        <v>1956</v>
      </c>
      <c r="X28" s="248">
        <f t="shared" si="2"/>
        <v>2440</v>
      </c>
      <c r="Y28" s="247">
        <f>PendOreille!$F$27+PendOreille!$F$28</f>
        <v>0</v>
      </c>
      <c r="Z28" s="238">
        <f>PendOreille!$F$29</f>
        <v>0</v>
      </c>
      <c r="AA28" s="248">
        <f t="shared" si="3"/>
        <v>4374</v>
      </c>
      <c r="AB28" s="248">
        <f t="shared" si="4"/>
        <v>4349</v>
      </c>
    </row>
    <row r="29" spans="1:28">
      <c r="A29" s="21" t="s">
        <v>39</v>
      </c>
      <c r="B29" s="234">
        <f>Pierce!$B$10</f>
        <v>439532</v>
      </c>
      <c r="C29" s="234">
        <f>Pierce!$B$11</f>
        <v>48858</v>
      </c>
      <c r="D29" s="234">
        <f>Pierce!$G$9</f>
        <v>183023</v>
      </c>
      <c r="E29" s="234">
        <f>Pierce!$G$10</f>
        <v>182051</v>
      </c>
      <c r="F29" s="234">
        <f>Pierce!$G$11</f>
        <v>971</v>
      </c>
      <c r="G29" s="234">
        <f>Pierce!$G$12</f>
        <v>1</v>
      </c>
      <c r="H29" s="226" t="s">
        <v>251</v>
      </c>
      <c r="I29" s="234">
        <f>Pierce!$B$18</f>
        <v>13361</v>
      </c>
      <c r="J29" s="234">
        <f>Pierce!$C$18</f>
        <v>2346</v>
      </c>
      <c r="K29" s="234">
        <f>Pierce!$E$18</f>
        <v>2326</v>
      </c>
      <c r="L29" s="234">
        <f>Pierce!$F$18</f>
        <v>20</v>
      </c>
      <c r="M29" s="236">
        <f>Pierce!$C$19</f>
        <v>0</v>
      </c>
      <c r="N29" s="237">
        <f>Pierce!$E$19</f>
        <v>0</v>
      </c>
      <c r="O29" s="238">
        <f>Pierce!$C$20</f>
        <v>37</v>
      </c>
      <c r="P29" s="239">
        <f>Pierce!$D$20</f>
        <v>14</v>
      </c>
      <c r="Q29" s="239">
        <f>Pierce!$E$20</f>
        <v>14</v>
      </c>
      <c r="R29" s="238">
        <f>Pierce!$F$20</f>
        <v>9</v>
      </c>
      <c r="S29" s="23">
        <f t="shared" si="0"/>
        <v>13361</v>
      </c>
      <c r="T29" s="23">
        <f t="shared" si="1"/>
        <v>2326</v>
      </c>
      <c r="U29" s="246">
        <f>Pierce!$E$21</f>
        <v>278</v>
      </c>
      <c r="V29" s="247">
        <f>Pierce!$B$27+Pierce!$B$28</f>
        <v>29</v>
      </c>
      <c r="W29" s="238">
        <f>Pierce!$B$29</f>
        <v>93440</v>
      </c>
      <c r="X29" s="248">
        <f t="shared" si="2"/>
        <v>89276</v>
      </c>
      <c r="Y29" s="247">
        <f>Pierce!$F$27+Pierce!$F$28</f>
        <v>29</v>
      </c>
      <c r="Z29" s="238">
        <f>Pierce!$F$29</f>
        <v>0</v>
      </c>
      <c r="AA29" s="248">
        <f t="shared" si="3"/>
        <v>180362</v>
      </c>
      <c r="AB29" s="248">
        <f t="shared" si="4"/>
        <v>179433</v>
      </c>
    </row>
    <row r="30" spans="1:28">
      <c r="A30" s="21" t="s">
        <v>62</v>
      </c>
      <c r="B30" s="234">
        <f>SanJuan!$B$10</f>
        <v>12011</v>
      </c>
      <c r="C30" s="234">
        <f>SanJuan!$B$11</f>
        <v>612</v>
      </c>
      <c r="D30" s="234">
        <f>SanJuan!$G$9</f>
        <v>7606</v>
      </c>
      <c r="E30" s="234">
        <f>SanJuan!$G$10</f>
        <v>7564</v>
      </c>
      <c r="F30" s="234">
        <f>SanJuan!$G$11</f>
        <v>42</v>
      </c>
      <c r="G30" s="234">
        <f>SanJuan!$G$12</f>
        <v>0</v>
      </c>
      <c r="H30" s="22"/>
      <c r="I30" s="234">
        <f>SanJuan!$B$18</f>
        <v>213</v>
      </c>
      <c r="J30" s="234">
        <f>SanJuan!$C$18</f>
        <v>46</v>
      </c>
      <c r="K30" s="234">
        <f>SanJuan!$E$18</f>
        <v>46</v>
      </c>
      <c r="L30" s="234">
        <f>SanJuan!$F$18</f>
        <v>0</v>
      </c>
      <c r="M30" s="236">
        <f>SanJuan!$C$19</f>
        <v>0</v>
      </c>
      <c r="N30" s="237">
        <f>SanJuan!$E$19</f>
        <v>0</v>
      </c>
      <c r="O30" s="238">
        <f>SanJuan!$C$20</f>
        <v>0</v>
      </c>
      <c r="P30" s="239">
        <f>SanJuan!$D$20</f>
        <v>0</v>
      </c>
      <c r="Q30" s="239">
        <f>SanJuan!$E$20</f>
        <v>0</v>
      </c>
      <c r="R30" s="238">
        <f>SanJuan!$F$20</f>
        <v>0</v>
      </c>
      <c r="S30" s="23">
        <f t="shared" si="0"/>
        <v>213</v>
      </c>
      <c r="T30" s="23">
        <f t="shared" si="1"/>
        <v>46</v>
      </c>
      <c r="U30" s="246">
        <f>SanJuan!$E$21</f>
        <v>0</v>
      </c>
      <c r="V30" s="247">
        <f>SanJuan!$B$27+SanJuan!$B$28</f>
        <v>4</v>
      </c>
      <c r="W30" s="238">
        <f>SanJuan!$B$29</f>
        <v>4490</v>
      </c>
      <c r="X30" s="248">
        <f t="shared" si="2"/>
        <v>3112</v>
      </c>
      <c r="Y30" s="247">
        <f>SanJuan!$F$27+SanJuan!$F$28</f>
        <v>33</v>
      </c>
      <c r="Z30" s="238">
        <f>SanJuan!$F$29</f>
        <v>0</v>
      </c>
      <c r="AA30" s="248">
        <f t="shared" si="3"/>
        <v>7560</v>
      </c>
      <c r="AB30" s="248">
        <f t="shared" si="4"/>
        <v>7518</v>
      </c>
    </row>
    <row r="31" spans="1:28">
      <c r="A31" s="21" t="s">
        <v>40</v>
      </c>
      <c r="B31" s="234">
        <f>Skagit!$B$10</f>
        <v>67429</v>
      </c>
      <c r="C31" s="234">
        <f>Skagit!$B$11</f>
        <v>6646</v>
      </c>
      <c r="D31" s="234">
        <f>Skagit!$G$9</f>
        <v>36053</v>
      </c>
      <c r="E31" s="234">
        <f>Skagit!$G$10</f>
        <v>35847</v>
      </c>
      <c r="F31" s="234">
        <f>Skagit!$G$11</f>
        <v>206</v>
      </c>
      <c r="G31" s="234">
        <f>Skagit!$G$12</f>
        <v>0</v>
      </c>
      <c r="H31" s="22"/>
      <c r="I31" s="234">
        <f>Skagit!$B$18</f>
        <v>579</v>
      </c>
      <c r="J31" s="234">
        <f>Skagit!$C$18</f>
        <v>88</v>
      </c>
      <c r="K31" s="234">
        <f>Skagit!$E$18</f>
        <v>88</v>
      </c>
      <c r="L31" s="234">
        <f>Skagit!$F$18</f>
        <v>0</v>
      </c>
      <c r="M31" s="236">
        <f>Skagit!$C$19</f>
        <v>0</v>
      </c>
      <c r="N31" s="237">
        <f>Skagit!$E$19</f>
        <v>0</v>
      </c>
      <c r="O31" s="238">
        <f>Skagit!$C$20</f>
        <v>0</v>
      </c>
      <c r="P31" s="239">
        <f>Skagit!$D$20</f>
        <v>0</v>
      </c>
      <c r="Q31" s="239">
        <f>Skagit!$E$20</f>
        <v>0</v>
      </c>
      <c r="R31" s="238">
        <f>Skagit!$F$20</f>
        <v>0</v>
      </c>
      <c r="S31" s="23">
        <f t="shared" si="0"/>
        <v>579</v>
      </c>
      <c r="T31" s="23">
        <f t="shared" si="1"/>
        <v>88</v>
      </c>
      <c r="U31" s="246">
        <f>Skagit!$E$21</f>
        <v>0</v>
      </c>
      <c r="V31" s="247">
        <f>Skagit!$B$27+Skagit!$B$28</f>
        <v>17</v>
      </c>
      <c r="W31" s="238">
        <f>Skagit!$B$29</f>
        <v>25308</v>
      </c>
      <c r="X31" s="248">
        <f t="shared" si="2"/>
        <v>10728</v>
      </c>
      <c r="Y31" s="247">
        <f>Skagit!$F$27+Skagit!$F$28</f>
        <v>55</v>
      </c>
      <c r="Z31" s="238">
        <f>Skagit!$F$29</f>
        <v>0</v>
      </c>
      <c r="AA31" s="248">
        <f t="shared" si="3"/>
        <v>35965</v>
      </c>
      <c r="AB31" s="248">
        <f t="shared" si="4"/>
        <v>35759</v>
      </c>
    </row>
    <row r="32" spans="1:28">
      <c r="A32" s="21" t="s">
        <v>41</v>
      </c>
      <c r="B32" s="234">
        <f>Skamania!$B$10</f>
        <v>6951</v>
      </c>
      <c r="C32" s="234">
        <f>Skamania!$B$11</f>
        <v>514</v>
      </c>
      <c r="D32" s="234">
        <f>Skamania!$G$9</f>
        <v>2933</v>
      </c>
      <c r="E32" s="234">
        <f>Skamania!$G$10</f>
        <v>2906</v>
      </c>
      <c r="F32" s="234">
        <f>Skamania!$G$11</f>
        <v>27</v>
      </c>
      <c r="G32" s="234">
        <f>Skamania!$G$12</f>
        <v>0</v>
      </c>
      <c r="H32" s="22"/>
      <c r="I32" s="234">
        <f>Skamania!$B$18</f>
        <v>80</v>
      </c>
      <c r="J32" s="234">
        <f>Skamania!$C$18</f>
        <v>13</v>
      </c>
      <c r="K32" s="234">
        <f>Skamania!$E$18</f>
        <v>13</v>
      </c>
      <c r="L32" s="234">
        <f>Skamania!$F$18</f>
        <v>0</v>
      </c>
      <c r="M32" s="236">
        <f>Skamania!$C$19</f>
        <v>0</v>
      </c>
      <c r="N32" s="237">
        <f>Skamania!$E$19</f>
        <v>0</v>
      </c>
      <c r="O32" s="238">
        <f>Skamania!$C$20</f>
        <v>0</v>
      </c>
      <c r="P32" s="239">
        <f>Skamania!$D$20</f>
        <v>0</v>
      </c>
      <c r="Q32" s="239">
        <f>Skamania!$E$20</f>
        <v>0</v>
      </c>
      <c r="R32" s="238">
        <f>Skamania!$F$20</f>
        <v>0</v>
      </c>
      <c r="S32" s="23">
        <f t="shared" si="0"/>
        <v>80</v>
      </c>
      <c r="T32" s="23">
        <f t="shared" si="1"/>
        <v>13</v>
      </c>
      <c r="U32" s="246">
        <f>Skamania!$E$21</f>
        <v>3</v>
      </c>
      <c r="V32" s="247">
        <f>Skamania!$B$27+Skamania!$B$28</f>
        <v>7</v>
      </c>
      <c r="W32" s="238">
        <f>Skamania!$B$29</f>
        <v>1574</v>
      </c>
      <c r="X32" s="248">
        <f t="shared" si="2"/>
        <v>1349</v>
      </c>
      <c r="Y32" s="247">
        <f>Skamania!$F$27+Skamania!$F$28</f>
        <v>3</v>
      </c>
      <c r="Z32" s="238">
        <f>Skamania!$F$29</f>
        <v>7</v>
      </c>
      <c r="AA32" s="248">
        <f t="shared" si="3"/>
        <v>2917</v>
      </c>
      <c r="AB32" s="248">
        <f t="shared" si="4"/>
        <v>2890</v>
      </c>
    </row>
    <row r="33" spans="1:28">
      <c r="A33" s="25" t="s">
        <v>42</v>
      </c>
      <c r="B33" s="234">
        <f>Snohomish!$B$10</f>
        <v>417775</v>
      </c>
      <c r="C33" s="234">
        <f>Snohomish!$B$11</f>
        <v>31491</v>
      </c>
      <c r="D33" s="234">
        <f>Snohomish!$G$9</f>
        <v>175585</v>
      </c>
      <c r="E33" s="234">
        <f>Snohomish!$G$10</f>
        <v>173494</v>
      </c>
      <c r="F33" s="234">
        <f>Snohomish!$G$11</f>
        <v>2089</v>
      </c>
      <c r="G33" s="234">
        <f>Snohomish!$G$12</f>
        <v>2</v>
      </c>
      <c r="H33" s="226" t="s">
        <v>252</v>
      </c>
      <c r="I33" s="234">
        <f>Snohomish!$B$18</f>
        <v>4616</v>
      </c>
      <c r="J33" s="234">
        <f>Snohomish!$C$18</f>
        <v>678</v>
      </c>
      <c r="K33" s="234">
        <f>Snohomish!$E$18</f>
        <v>672</v>
      </c>
      <c r="L33" s="234">
        <f>Snohomish!$F$18</f>
        <v>6</v>
      </c>
      <c r="M33" s="236">
        <f>Snohomish!$C$19</f>
        <v>0</v>
      </c>
      <c r="N33" s="237">
        <f>Snohomish!$E$19</f>
        <v>0</v>
      </c>
      <c r="O33" s="238">
        <f>Snohomish!$C$20</f>
        <v>13</v>
      </c>
      <c r="P33" s="239">
        <f>Snohomish!$D$20</f>
        <v>4</v>
      </c>
      <c r="Q33" s="239">
        <f>Snohomish!$E$20</f>
        <v>5</v>
      </c>
      <c r="R33" s="238">
        <f>Snohomish!$F$20</f>
        <v>4</v>
      </c>
      <c r="S33" s="23">
        <f t="shared" si="0"/>
        <v>4616</v>
      </c>
      <c r="T33" s="23">
        <f t="shared" si="1"/>
        <v>672</v>
      </c>
      <c r="U33" s="246">
        <f>Snohomish!$E$21</f>
        <v>177</v>
      </c>
      <c r="V33" s="247">
        <f>Snohomish!$B$27+Snohomish!$B$28</f>
        <v>34</v>
      </c>
      <c r="W33" s="238">
        <f>Snohomish!$B$29</f>
        <v>78347</v>
      </c>
      <c r="X33" s="248">
        <f t="shared" si="2"/>
        <v>97027</v>
      </c>
      <c r="Y33" s="247">
        <f>Snohomish!$F$27+Snohomish!$F$28</f>
        <v>337</v>
      </c>
      <c r="Z33" s="238">
        <f>Snohomish!$F$29</f>
        <v>21</v>
      </c>
      <c r="AA33" s="248">
        <f t="shared" si="3"/>
        <v>174717</v>
      </c>
      <c r="AB33" s="248">
        <f>E33-K33-N33-Q33-U33</f>
        <v>172640</v>
      </c>
    </row>
    <row r="34" spans="1:28">
      <c r="A34" s="21" t="s">
        <v>43</v>
      </c>
      <c r="B34" s="234">
        <f>Spokane!$B$10</f>
        <v>281292</v>
      </c>
      <c r="C34" s="234">
        <f>Spokane!$B$11</f>
        <v>23693</v>
      </c>
      <c r="D34" s="234">
        <f>Spokane!$G$9</f>
        <v>122872</v>
      </c>
      <c r="E34" s="234">
        <f>Spokane!$G$10</f>
        <v>121343</v>
      </c>
      <c r="F34" s="234">
        <f>Spokane!$G$11</f>
        <v>1529</v>
      </c>
      <c r="G34" s="234">
        <f>Spokane!$G$12</f>
        <v>0</v>
      </c>
      <c r="H34" s="22"/>
      <c r="I34" s="234">
        <f>Spokane!$B$18</f>
        <v>4777</v>
      </c>
      <c r="J34" s="234">
        <f>Spokane!$C$18</f>
        <v>951</v>
      </c>
      <c r="K34" s="234">
        <f>Spokane!$E$18</f>
        <v>949</v>
      </c>
      <c r="L34" s="234">
        <f>Spokane!$F$18</f>
        <v>2</v>
      </c>
      <c r="M34" s="236">
        <f>Spokane!$C$19</f>
        <v>0</v>
      </c>
      <c r="N34" s="237">
        <f>Spokane!$E$19</f>
        <v>0</v>
      </c>
      <c r="O34" s="238">
        <f>Spokane!$C$20</f>
        <v>132</v>
      </c>
      <c r="P34" s="239">
        <f>Spokane!$D$20</f>
        <v>5</v>
      </c>
      <c r="Q34" s="239">
        <f>Spokane!$E$20</f>
        <v>119</v>
      </c>
      <c r="R34" s="238">
        <f>Spokane!$F$20</f>
        <v>8</v>
      </c>
      <c r="S34" s="23">
        <f t="shared" si="0"/>
        <v>4777</v>
      </c>
      <c r="T34" s="23">
        <f t="shared" si="1"/>
        <v>949</v>
      </c>
      <c r="U34" s="246">
        <f>Spokane!$E$30</f>
        <v>15</v>
      </c>
      <c r="V34" s="247">
        <f>Spokane!$B$27+Spokane!$B$28</f>
        <v>35</v>
      </c>
      <c r="W34" s="238">
        <f>Spokane!$B$29</f>
        <v>85553</v>
      </c>
      <c r="X34" s="248">
        <f t="shared" si="2"/>
        <v>37269</v>
      </c>
      <c r="Y34" s="247">
        <f>Spokane!$F$27+Spokane!$F$28</f>
        <v>57</v>
      </c>
      <c r="Z34" s="238">
        <f>Spokane!$F$29</f>
        <v>26</v>
      </c>
      <c r="AA34" s="248">
        <f t="shared" si="3"/>
        <v>121774</v>
      </c>
      <c r="AB34" s="248">
        <f>E34-K34-N34-Q34-U34</f>
        <v>120260</v>
      </c>
    </row>
    <row r="35" spans="1:28">
      <c r="A35" s="21" t="s">
        <v>44</v>
      </c>
      <c r="B35" s="234">
        <f>Stevens!$B$10</f>
        <v>28509</v>
      </c>
      <c r="C35" s="234">
        <f>Stevens!$B$11</f>
        <v>3390</v>
      </c>
      <c r="D35" s="234">
        <f>Stevens!$G$9</f>
        <v>14414</v>
      </c>
      <c r="E35" s="234">
        <f>Stevens!$G$10</f>
        <v>14294</v>
      </c>
      <c r="F35" s="234">
        <f>Stevens!$G$11</f>
        <v>120</v>
      </c>
      <c r="G35" s="234">
        <f>Stevens!$G$12</f>
        <v>0</v>
      </c>
      <c r="H35" s="22"/>
      <c r="I35" s="234">
        <f>Stevens!$B$18</f>
        <v>209</v>
      </c>
      <c r="J35" s="234">
        <f>Stevens!$C$18</f>
        <v>59</v>
      </c>
      <c r="K35" s="234">
        <f>Stevens!$E$18</f>
        <v>59</v>
      </c>
      <c r="L35" s="234">
        <f>Stevens!$F$18</f>
        <v>0</v>
      </c>
      <c r="M35" s="236">
        <f>Stevens!$C$19</f>
        <v>0</v>
      </c>
      <c r="N35" s="237">
        <f>Stevens!$E$19</f>
        <v>0</v>
      </c>
      <c r="O35" s="238">
        <f>Stevens!$C$20</f>
        <v>0</v>
      </c>
      <c r="P35" s="239">
        <f>Stevens!$D$20</f>
        <v>0</v>
      </c>
      <c r="Q35" s="239">
        <f>Stevens!$E$20</f>
        <v>0</v>
      </c>
      <c r="R35" s="238">
        <f>Stevens!$F$20</f>
        <v>0</v>
      </c>
      <c r="S35" s="23">
        <f t="shared" si="0"/>
        <v>209</v>
      </c>
      <c r="T35" s="23">
        <f t="shared" si="1"/>
        <v>59</v>
      </c>
      <c r="U35" s="246">
        <f>Stevens!$E$21</f>
        <v>0</v>
      </c>
      <c r="V35" s="247">
        <f>Stevens!$B$27+Stevens!$B$28</f>
        <v>0</v>
      </c>
      <c r="W35" s="238">
        <f>Stevens!$B$29</f>
        <v>0</v>
      </c>
      <c r="X35" s="248">
        <f t="shared" si="2"/>
        <v>14414</v>
      </c>
      <c r="Y35" s="247">
        <f>Stevens!$F$27+Stevens!$F$28</f>
        <v>10</v>
      </c>
      <c r="Z35" s="238">
        <f>Stevens!$F$29</f>
        <v>0</v>
      </c>
      <c r="AA35" s="248">
        <f t="shared" si="3"/>
        <v>14355</v>
      </c>
      <c r="AB35" s="248">
        <f t="shared" si="4"/>
        <v>14235</v>
      </c>
    </row>
    <row r="36" spans="1:28">
      <c r="A36" s="21" t="s">
        <v>45</v>
      </c>
      <c r="B36" s="234">
        <f>Thurston!$B$10</f>
        <v>161326</v>
      </c>
      <c r="C36" s="234">
        <f>Thurston!$B$11</f>
        <v>14451</v>
      </c>
      <c r="D36" s="234">
        <f>Thurston!$G$9</f>
        <v>72479</v>
      </c>
      <c r="E36" s="234">
        <f>Thurston!$G$10</f>
        <v>72064</v>
      </c>
      <c r="F36" s="234">
        <f>Thurston!$G$11</f>
        <v>415</v>
      </c>
      <c r="G36" s="234">
        <f>Thurston!$G$12</f>
        <v>0</v>
      </c>
      <c r="H36" s="22"/>
      <c r="I36" s="234">
        <f>Thurston!$B$18</f>
        <v>5473</v>
      </c>
      <c r="J36" s="234">
        <f>Thurston!$C$18</f>
        <v>984</v>
      </c>
      <c r="K36" s="234">
        <f>Thurston!$E$18</f>
        <v>975</v>
      </c>
      <c r="L36" s="234">
        <f>Thurston!$F$18</f>
        <v>9</v>
      </c>
      <c r="M36" s="236">
        <f>Thurston!$C$19</f>
        <v>0</v>
      </c>
      <c r="N36" s="237">
        <f>Thurston!$E$19</f>
        <v>0</v>
      </c>
      <c r="O36" s="238">
        <f>Thurston!$C$20</f>
        <v>18</v>
      </c>
      <c r="P36" s="239">
        <f>Thurston!$D$20</f>
        <v>2</v>
      </c>
      <c r="Q36" s="239">
        <f>Thurston!$E$20</f>
        <v>4</v>
      </c>
      <c r="R36" s="238">
        <f>Thurston!$F$20</f>
        <v>12</v>
      </c>
      <c r="S36" s="23">
        <f t="shared" si="0"/>
        <v>5473</v>
      </c>
      <c r="T36" s="23">
        <f t="shared" si="1"/>
        <v>975</v>
      </c>
      <c r="U36" s="246">
        <f>Thurston!$E$30</f>
        <v>39</v>
      </c>
      <c r="V36" s="247">
        <f>Thurston!$B$27+Thurston!$B$28</f>
        <v>42</v>
      </c>
      <c r="W36" s="238">
        <f>Thurston!$B$29</f>
        <v>50798</v>
      </c>
      <c r="X36" s="248">
        <f t="shared" si="2"/>
        <v>21600</v>
      </c>
      <c r="Y36" s="247">
        <f>Thurston!$F$27+Thurston!$F$28</f>
        <v>102</v>
      </c>
      <c r="Z36" s="238">
        <f>Thurston!$F$29</f>
        <v>5</v>
      </c>
      <c r="AA36" s="248">
        <f t="shared" si="3"/>
        <v>71438</v>
      </c>
      <c r="AB36" s="248">
        <f t="shared" si="4"/>
        <v>71046</v>
      </c>
    </row>
    <row r="37" spans="1:28">
      <c r="A37" s="21" t="s">
        <v>46</v>
      </c>
      <c r="B37" s="234">
        <f>Wahkiakum!$B$10</f>
        <v>2919</v>
      </c>
      <c r="C37" s="234">
        <f>Wahkiakum!$B$11</f>
        <v>118</v>
      </c>
      <c r="D37" s="234">
        <f>Wahkiakum!$G$9</f>
        <v>1886</v>
      </c>
      <c r="E37" s="234">
        <f>Wahkiakum!$G$10</f>
        <v>1882</v>
      </c>
      <c r="F37" s="234">
        <f>Wahkiakum!$G$11</f>
        <v>4</v>
      </c>
      <c r="G37" s="234">
        <f>Wahkiakum!$G$12</f>
        <v>0</v>
      </c>
      <c r="H37" s="22"/>
      <c r="I37" s="234">
        <f>Wahkiakum!$B$18</f>
        <v>32</v>
      </c>
      <c r="J37" s="234">
        <f>Wahkiakum!$C$18</f>
        <v>5</v>
      </c>
      <c r="K37" s="234">
        <f>Wahkiakum!$E$18</f>
        <v>5</v>
      </c>
      <c r="L37" s="234">
        <f>Wahkiakum!$F$18</f>
        <v>0</v>
      </c>
      <c r="M37" s="236">
        <f>Wahkiakum!$C$19</f>
        <v>0</v>
      </c>
      <c r="N37" s="237">
        <f>Wahkiakum!$E$19</f>
        <v>0</v>
      </c>
      <c r="O37" s="238">
        <f>Wahkiakum!$C$20</f>
        <v>0</v>
      </c>
      <c r="P37" s="239">
        <f>Wahkiakum!$D$20</f>
        <v>0</v>
      </c>
      <c r="Q37" s="239">
        <f>Wahkiakum!$E$20</f>
        <v>0</v>
      </c>
      <c r="R37" s="238">
        <f>Wahkiakum!$F$20</f>
        <v>0</v>
      </c>
      <c r="S37" s="23">
        <f t="shared" si="0"/>
        <v>32</v>
      </c>
      <c r="T37" s="23">
        <f t="shared" si="1"/>
        <v>5</v>
      </c>
      <c r="U37" s="246">
        <f>Wahkiakum!$E$30</f>
        <v>2</v>
      </c>
      <c r="V37" s="247">
        <f>Wahkiakum!$B$27+Wahkiakum!$B$28</f>
        <v>0</v>
      </c>
      <c r="W37" s="238">
        <f>Wahkiakum!$B$29</f>
        <v>0</v>
      </c>
      <c r="X37" s="248">
        <f t="shared" si="2"/>
        <v>1884</v>
      </c>
      <c r="Y37" s="247">
        <f>Wahkiakum!$F$27+Wahkiakum!$F$28</f>
        <v>0</v>
      </c>
      <c r="Z37" s="238">
        <f>Wahkiakum!$F$29</f>
        <v>0</v>
      </c>
      <c r="AA37" s="248">
        <f t="shared" si="3"/>
        <v>1879</v>
      </c>
      <c r="AB37" s="248">
        <f t="shared" si="4"/>
        <v>1875</v>
      </c>
    </row>
    <row r="38" spans="1:28">
      <c r="A38" s="21" t="s">
        <v>47</v>
      </c>
      <c r="B38" s="234">
        <f>WallaWalla!$B$10</f>
        <v>31794</v>
      </c>
      <c r="C38" s="234">
        <f>WallaWalla!$B$11</f>
        <v>3557</v>
      </c>
      <c r="D38" s="234">
        <f>WallaWalla!$G$9</f>
        <v>14527</v>
      </c>
      <c r="E38" s="234">
        <f>WallaWalla!$G$10</f>
        <v>14349</v>
      </c>
      <c r="F38" s="234">
        <f>WallaWalla!$G$11</f>
        <v>178</v>
      </c>
      <c r="G38" s="234">
        <f>WallaWalla!$G$12</f>
        <v>0</v>
      </c>
      <c r="H38" s="22"/>
      <c r="I38" s="234">
        <f>WallaWalla!$B$18</f>
        <v>313</v>
      </c>
      <c r="J38" s="234">
        <f>WallaWalla!$C$18</f>
        <v>50</v>
      </c>
      <c r="K38" s="234">
        <f>WallaWalla!$E$18</f>
        <v>50</v>
      </c>
      <c r="L38" s="234">
        <f>WallaWalla!$F$18</f>
        <v>0</v>
      </c>
      <c r="M38" s="236">
        <f>WallaWalla!$C$19</f>
        <v>0</v>
      </c>
      <c r="N38" s="237">
        <f>WallaWalla!$E$19</f>
        <v>0</v>
      </c>
      <c r="O38" s="238">
        <f>WallaWalla!$C$20</f>
        <v>2</v>
      </c>
      <c r="P38" s="239">
        <f>WallaWalla!$D$20</f>
        <v>1</v>
      </c>
      <c r="Q38" s="239">
        <f>WallaWalla!$E$20</f>
        <v>1</v>
      </c>
      <c r="R38" s="238">
        <f>WallaWalla!$F$20</f>
        <v>0</v>
      </c>
      <c r="S38" s="23">
        <f t="shared" si="0"/>
        <v>313</v>
      </c>
      <c r="T38" s="23">
        <f t="shared" si="1"/>
        <v>50</v>
      </c>
      <c r="U38" s="246">
        <f>WallaWalla!$E$30</f>
        <v>3</v>
      </c>
      <c r="V38" s="247">
        <f>WallaWalla!$B$27+WallaWalla!$B$28</f>
        <v>2</v>
      </c>
      <c r="W38" s="238">
        <f>WallaWalla!$B$29</f>
        <v>7663</v>
      </c>
      <c r="X38" s="248">
        <f t="shared" si="2"/>
        <v>6859</v>
      </c>
      <c r="Y38" s="247">
        <f>WallaWalla!$F$27+WallaWalla!$F$28</f>
        <v>2</v>
      </c>
      <c r="Z38" s="238">
        <f>WallaWalla!$F$29</f>
        <v>1</v>
      </c>
      <c r="AA38" s="248">
        <f t="shared" si="3"/>
        <v>14472</v>
      </c>
      <c r="AB38" s="248">
        <f t="shared" si="4"/>
        <v>14295</v>
      </c>
    </row>
    <row r="39" spans="1:28">
      <c r="A39" s="25" t="s">
        <v>48</v>
      </c>
      <c r="B39" s="234">
        <f>Whatcom!$B$10</f>
        <v>127002</v>
      </c>
      <c r="C39" s="234">
        <f>Whatcom!$B$11</f>
        <v>9788</v>
      </c>
      <c r="D39" s="234">
        <f>Whatcom!$G$9</f>
        <v>70444</v>
      </c>
      <c r="E39" s="234">
        <f>Whatcom!$G$10</f>
        <v>69709</v>
      </c>
      <c r="F39" s="234">
        <f>Whatcom!$G$11</f>
        <v>735</v>
      </c>
      <c r="G39" s="234">
        <f>Whatcom!$G$12</f>
        <v>0</v>
      </c>
      <c r="H39" s="22"/>
      <c r="I39" s="234">
        <f>Whatcom!$B$18</f>
        <v>1228</v>
      </c>
      <c r="J39" s="234">
        <f>Whatcom!$C$18</f>
        <v>253</v>
      </c>
      <c r="K39" s="234">
        <f>Whatcom!$E$18</f>
        <v>247</v>
      </c>
      <c r="L39" s="234">
        <f>Whatcom!$F$18</f>
        <v>6</v>
      </c>
      <c r="M39" s="236">
        <f>Whatcom!$C$19</f>
        <v>0</v>
      </c>
      <c r="N39" s="237">
        <f>Whatcom!$E$19</f>
        <v>0</v>
      </c>
      <c r="O39" s="238">
        <f>Whatcom!$C$20</f>
        <v>27</v>
      </c>
      <c r="P39" s="239">
        <f>Whatcom!$D$20</f>
        <v>4</v>
      </c>
      <c r="Q39" s="239">
        <f>Whatcom!$E$20</f>
        <v>18</v>
      </c>
      <c r="R39" s="238">
        <f>Whatcom!$F$20</f>
        <v>5</v>
      </c>
      <c r="S39" s="23">
        <f t="shared" si="0"/>
        <v>1228</v>
      </c>
      <c r="T39" s="23">
        <f t="shared" si="1"/>
        <v>247</v>
      </c>
      <c r="U39" s="246">
        <f>Whatcom!$E$21</f>
        <v>1</v>
      </c>
      <c r="V39" s="247">
        <f>Whatcom!$B$27+Whatcom!$B$28</f>
        <v>74</v>
      </c>
      <c r="W39" s="238">
        <f>Whatcom!$B$29</f>
        <v>35311</v>
      </c>
      <c r="X39" s="248">
        <f t="shared" si="2"/>
        <v>35058</v>
      </c>
      <c r="Y39" s="247">
        <f>Whatcom!$F$27+Whatcom!$F$28</f>
        <v>282</v>
      </c>
      <c r="Z39" s="238">
        <f>Whatcom!$F$29</f>
        <v>0</v>
      </c>
      <c r="AA39" s="248">
        <f t="shared" si="3"/>
        <v>70163</v>
      </c>
      <c r="AB39" s="248">
        <f>E39-K39-N39-Q39-U39</f>
        <v>69443</v>
      </c>
    </row>
    <row r="40" spans="1:28">
      <c r="A40" s="21" t="s">
        <v>49</v>
      </c>
      <c r="B40" s="234">
        <f>Whitman!$B$10</f>
        <v>20811</v>
      </c>
      <c r="C40" s="234">
        <f>Whitman!$B$11</f>
        <v>4480</v>
      </c>
      <c r="D40" s="234">
        <f>Whitman!$G$9</f>
        <v>9638</v>
      </c>
      <c r="E40" s="234">
        <f>Whitman!$G$10</f>
        <v>9482</v>
      </c>
      <c r="F40" s="234">
        <f>Whitman!$G$11</f>
        <v>156</v>
      </c>
      <c r="G40" s="234">
        <f>Whitman!$G$12</f>
        <v>0</v>
      </c>
      <c r="H40" s="226"/>
      <c r="I40" s="234">
        <f>Whitman!$B$18</f>
        <v>250</v>
      </c>
      <c r="J40" s="234">
        <f>Whitman!$C$18</f>
        <v>54</v>
      </c>
      <c r="K40" s="234">
        <f>Whitman!$E$18</f>
        <v>54</v>
      </c>
      <c r="L40" s="234">
        <f>Whitman!$F$18</f>
        <v>0</v>
      </c>
      <c r="M40" s="236">
        <f>Whitman!$C$19</f>
        <v>0</v>
      </c>
      <c r="N40" s="237">
        <f>Whitman!$E$19</f>
        <v>0</v>
      </c>
      <c r="O40" s="238">
        <f>Whitman!$C$20</f>
        <v>20</v>
      </c>
      <c r="P40" s="239">
        <f>Whitman!$D$20</f>
        <v>0</v>
      </c>
      <c r="Q40" s="239">
        <f>Whitman!$E$20</f>
        <v>20</v>
      </c>
      <c r="R40" s="238">
        <f>Whitman!$F$20</f>
        <v>0</v>
      </c>
      <c r="S40" s="23">
        <f t="shared" si="0"/>
        <v>250</v>
      </c>
      <c r="T40" s="23">
        <f t="shared" si="1"/>
        <v>54</v>
      </c>
      <c r="U40" s="246">
        <f>Whitman!$E$30</f>
        <v>0</v>
      </c>
      <c r="V40" s="247">
        <f>Whitman!$B$27+Whitman!$B$28</f>
        <v>9</v>
      </c>
      <c r="W40" s="238">
        <f>Whitman!$B$29</f>
        <v>0</v>
      </c>
      <c r="X40" s="248">
        <f t="shared" si="2"/>
        <v>9629</v>
      </c>
      <c r="Y40" s="247">
        <f>Whitman!$F$27+Whitman!$F$28</f>
        <v>10</v>
      </c>
      <c r="Z40" s="238">
        <f>Whitman!$F$29</f>
        <v>0</v>
      </c>
      <c r="AA40" s="248">
        <f t="shared" si="3"/>
        <v>9564</v>
      </c>
      <c r="AB40" s="248">
        <f t="shared" si="4"/>
        <v>9408</v>
      </c>
    </row>
    <row r="41" spans="1:28">
      <c r="A41" s="21" t="s">
        <v>50</v>
      </c>
      <c r="B41" s="234">
        <f>Yakima!$B$10</f>
        <v>106479</v>
      </c>
      <c r="C41" s="234">
        <f>Yakima!$B$11</f>
        <v>6943</v>
      </c>
      <c r="D41" s="234">
        <f>Yakima!$G$9</f>
        <v>40080</v>
      </c>
      <c r="E41" s="234">
        <f>Yakima!$G$10</f>
        <v>39913</v>
      </c>
      <c r="F41" s="234">
        <f>Yakima!$G$11</f>
        <v>167</v>
      </c>
      <c r="G41" s="234">
        <f>Yakima!$G$12</f>
        <v>0</v>
      </c>
      <c r="H41" s="22"/>
      <c r="I41" s="234">
        <f>Yakima!$B$18</f>
        <v>740</v>
      </c>
      <c r="J41" s="234">
        <f>Yakima!$C$18</f>
        <v>78</v>
      </c>
      <c r="K41" s="234">
        <f>Yakima!$E$18</f>
        <v>78</v>
      </c>
      <c r="L41" s="234">
        <f>Yakima!$F$18</f>
        <v>0</v>
      </c>
      <c r="M41" s="236">
        <f>Yakima!$C$19</f>
        <v>0</v>
      </c>
      <c r="N41" s="237">
        <f>Yakima!$E$19</f>
        <v>0</v>
      </c>
      <c r="O41" s="238">
        <f>Yakima!$C$20</f>
        <v>16</v>
      </c>
      <c r="P41" s="239">
        <f>Yakima!$D$20</f>
        <v>4</v>
      </c>
      <c r="Q41" s="239">
        <f>Yakima!$E$20</f>
        <v>10</v>
      </c>
      <c r="R41" s="238">
        <f>Yakima!$F$20</f>
        <v>2</v>
      </c>
      <c r="S41" s="23">
        <f t="shared" si="0"/>
        <v>740</v>
      </c>
      <c r="T41" s="23">
        <f t="shared" si="1"/>
        <v>78</v>
      </c>
      <c r="U41" s="246">
        <f>Yakima!$E$21</f>
        <v>4</v>
      </c>
      <c r="V41" s="247">
        <f>Yakima!$B$27+Yakima!$B$28</f>
        <v>12</v>
      </c>
      <c r="W41" s="238">
        <f>Yakima!$B$29</f>
        <v>6406</v>
      </c>
      <c r="X41" s="248">
        <f t="shared" si="2"/>
        <v>33658</v>
      </c>
      <c r="Y41" s="249">
        <f>Yakima!$F$27+Yakima!$F$28</f>
        <v>0</v>
      </c>
      <c r="Z41" s="238">
        <f>Yakima!$F$29</f>
        <v>20</v>
      </c>
      <c r="AA41" s="248">
        <f t="shared" si="3"/>
        <v>39982</v>
      </c>
      <c r="AB41" s="248">
        <f t="shared" si="4"/>
        <v>39821</v>
      </c>
    </row>
    <row r="42" spans="1:28" ht="15.75" thickBot="1">
      <c r="A42" s="25"/>
      <c r="B42" s="28"/>
      <c r="C42" s="28"/>
      <c r="D42" s="28"/>
      <c r="E42" s="28"/>
      <c r="F42" s="28"/>
      <c r="G42" s="22"/>
      <c r="H42" s="28"/>
      <c r="I42" s="240"/>
      <c r="J42" s="240"/>
      <c r="K42" s="240"/>
      <c r="L42" s="240"/>
      <c r="M42" s="241"/>
      <c r="N42" s="242"/>
      <c r="O42" s="243"/>
      <c r="P42" s="244"/>
      <c r="Q42" s="244"/>
      <c r="R42" s="243"/>
      <c r="S42" s="227"/>
      <c r="T42" s="227"/>
      <c r="U42" s="250"/>
      <c r="V42" s="251"/>
      <c r="W42" s="251"/>
      <c r="X42" s="248"/>
      <c r="Y42" s="251"/>
      <c r="Z42" s="251"/>
      <c r="AA42" s="248"/>
      <c r="AB42" s="248"/>
    </row>
    <row r="43" spans="1:28" ht="15.75">
      <c r="A43" s="26" t="s">
        <v>51</v>
      </c>
      <c r="B43" s="235">
        <f>SUM(B3:B41)</f>
        <v>3914786</v>
      </c>
      <c r="C43" s="235">
        <f>SUM(C3:C41)</f>
        <v>483374</v>
      </c>
      <c r="D43" s="235">
        <f>SUM(D3:D41)</f>
        <v>1794914</v>
      </c>
      <c r="E43" s="235">
        <f>SUM(E3:E41)</f>
        <v>1772290</v>
      </c>
      <c r="F43" s="235">
        <f>SUM(F3:F41)</f>
        <v>22618</v>
      </c>
      <c r="G43" s="27"/>
      <c r="H43" s="28"/>
      <c r="I43" s="235">
        <f t="shared" ref="I43:Z43" si="10">SUM(I3:I41)</f>
        <v>66367</v>
      </c>
      <c r="J43" s="235">
        <f t="shared" si="10"/>
        <v>12156</v>
      </c>
      <c r="K43" s="240">
        <f t="shared" si="10"/>
        <v>12013</v>
      </c>
      <c r="L43" s="235">
        <f t="shared" si="10"/>
        <v>143</v>
      </c>
      <c r="M43" s="245">
        <f t="shared" si="10"/>
        <v>0</v>
      </c>
      <c r="N43" s="245">
        <f t="shared" si="10"/>
        <v>0</v>
      </c>
      <c r="O43" s="235">
        <f t="shared" si="10"/>
        <v>330</v>
      </c>
      <c r="P43" s="235">
        <f t="shared" si="10"/>
        <v>41</v>
      </c>
      <c r="Q43" s="235">
        <f t="shared" si="10"/>
        <v>237</v>
      </c>
      <c r="R43" s="235">
        <f t="shared" si="10"/>
        <v>52</v>
      </c>
      <c r="S43" s="235">
        <f t="shared" si="10"/>
        <v>66367</v>
      </c>
      <c r="T43" s="235">
        <f t="shared" si="10"/>
        <v>12013</v>
      </c>
      <c r="U43" s="252">
        <f t="shared" si="10"/>
        <v>921</v>
      </c>
      <c r="V43" s="253">
        <f t="shared" si="10"/>
        <v>1627</v>
      </c>
      <c r="W43" s="253">
        <f t="shared" si="10"/>
        <v>691245</v>
      </c>
      <c r="X43" s="248">
        <f>D43-U43-W43</f>
        <v>1102748</v>
      </c>
      <c r="Y43" s="253">
        <f t="shared" si="10"/>
        <v>4470</v>
      </c>
      <c r="Z43" s="253">
        <f t="shared" si="10"/>
        <v>160</v>
      </c>
      <c r="AA43" s="248">
        <f>D43-J43-M43-O43-U43-Z43</f>
        <v>1781347</v>
      </c>
      <c r="AB43" s="248">
        <f>E43-K43-N43-Q43-U43</f>
        <v>1759119</v>
      </c>
    </row>
    <row r="45" spans="1:28">
      <c r="A45" s="31" t="s">
        <v>52</v>
      </c>
    </row>
  </sheetData>
  <sheetProtection selectLockedCells="1"/>
  <sortState ref="A3:Z44">
    <sortCondition ref="P3"/>
  </sortState>
  <conditionalFormatting sqref="G3:G42">
    <cfRule type="cellIs" dxfId="240" priority="4" operator="notEqual">
      <formula>0</formula>
    </cfRule>
  </conditionalFormatting>
  <pageMargins left="0.25" right="0.25" top="0.75" bottom="0.75" header="0.3" footer="0.3"/>
  <pageSetup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5703125" customWidth="1"/>
    <col min="5" max="5" width="33.5703125" customWidth="1"/>
    <col min="6" max="6" width="32.140625" customWidth="1"/>
    <col min="7" max="7" width="34.85546875" customWidth="1"/>
    <col min="257" max="257" width="36.5703125" customWidth="1"/>
    <col min="258" max="258" width="31.42578125" customWidth="1"/>
    <col min="259" max="259" width="31.5703125" customWidth="1"/>
    <col min="260" max="260" width="27.5703125" customWidth="1"/>
    <col min="261" max="261" width="33.5703125" customWidth="1"/>
    <col min="262" max="262" width="32.140625" customWidth="1"/>
    <col min="263" max="263" width="34.85546875" customWidth="1"/>
    <col min="513" max="513" width="36.5703125" customWidth="1"/>
    <col min="514" max="514" width="31.42578125" customWidth="1"/>
    <col min="515" max="515" width="31.5703125" customWidth="1"/>
    <col min="516" max="516" width="27.5703125" customWidth="1"/>
    <col min="517" max="517" width="33.5703125" customWidth="1"/>
    <col min="518" max="518" width="32.140625" customWidth="1"/>
    <col min="519" max="519" width="34.85546875" customWidth="1"/>
    <col min="769" max="769" width="36.5703125" customWidth="1"/>
    <col min="770" max="770" width="31.42578125" customWidth="1"/>
    <col min="771" max="771" width="31.5703125" customWidth="1"/>
    <col min="772" max="772" width="27.5703125" customWidth="1"/>
    <col min="773" max="773" width="33.5703125" customWidth="1"/>
    <col min="774" max="774" width="32.140625" customWidth="1"/>
    <col min="775" max="775" width="34.85546875" customWidth="1"/>
    <col min="1025" max="1025" width="36.5703125" customWidth="1"/>
    <col min="1026" max="1026" width="31.42578125" customWidth="1"/>
    <col min="1027" max="1027" width="31.5703125" customWidth="1"/>
    <col min="1028" max="1028" width="27.5703125" customWidth="1"/>
    <col min="1029" max="1029" width="33.5703125" customWidth="1"/>
    <col min="1030" max="1030" width="32.140625" customWidth="1"/>
    <col min="1031" max="1031" width="34.85546875" customWidth="1"/>
    <col min="1281" max="1281" width="36.5703125" customWidth="1"/>
    <col min="1282" max="1282" width="31.42578125" customWidth="1"/>
    <col min="1283" max="1283" width="31.5703125" customWidth="1"/>
    <col min="1284" max="1284" width="27.5703125" customWidth="1"/>
    <col min="1285" max="1285" width="33.5703125" customWidth="1"/>
    <col min="1286" max="1286" width="32.140625" customWidth="1"/>
    <col min="1287" max="1287" width="34.85546875" customWidth="1"/>
    <col min="1537" max="1537" width="36.5703125" customWidth="1"/>
    <col min="1538" max="1538" width="31.42578125" customWidth="1"/>
    <col min="1539" max="1539" width="31.5703125" customWidth="1"/>
    <col min="1540" max="1540" width="27.5703125" customWidth="1"/>
    <col min="1541" max="1541" width="33.5703125" customWidth="1"/>
    <col min="1542" max="1542" width="32.140625" customWidth="1"/>
    <col min="1543" max="1543" width="34.85546875" customWidth="1"/>
    <col min="1793" max="1793" width="36.5703125" customWidth="1"/>
    <col min="1794" max="1794" width="31.42578125" customWidth="1"/>
    <col min="1795" max="1795" width="31.5703125" customWidth="1"/>
    <col min="1796" max="1796" width="27.5703125" customWidth="1"/>
    <col min="1797" max="1797" width="33.5703125" customWidth="1"/>
    <col min="1798" max="1798" width="32.140625" customWidth="1"/>
    <col min="1799" max="1799" width="34.85546875" customWidth="1"/>
    <col min="2049" max="2049" width="36.5703125" customWidth="1"/>
    <col min="2050" max="2050" width="31.42578125" customWidth="1"/>
    <col min="2051" max="2051" width="31.5703125" customWidth="1"/>
    <col min="2052" max="2052" width="27.5703125" customWidth="1"/>
    <col min="2053" max="2053" width="33.5703125" customWidth="1"/>
    <col min="2054" max="2054" width="32.140625" customWidth="1"/>
    <col min="2055" max="2055" width="34.85546875" customWidth="1"/>
    <col min="2305" max="2305" width="36.5703125" customWidth="1"/>
    <col min="2306" max="2306" width="31.42578125" customWidth="1"/>
    <col min="2307" max="2307" width="31.5703125" customWidth="1"/>
    <col min="2308" max="2308" width="27.5703125" customWidth="1"/>
    <col min="2309" max="2309" width="33.5703125" customWidth="1"/>
    <col min="2310" max="2310" width="32.140625" customWidth="1"/>
    <col min="2311" max="2311" width="34.85546875" customWidth="1"/>
    <col min="2561" max="2561" width="36.5703125" customWidth="1"/>
    <col min="2562" max="2562" width="31.42578125" customWidth="1"/>
    <col min="2563" max="2563" width="31.5703125" customWidth="1"/>
    <col min="2564" max="2564" width="27.5703125" customWidth="1"/>
    <col min="2565" max="2565" width="33.5703125" customWidth="1"/>
    <col min="2566" max="2566" width="32.140625" customWidth="1"/>
    <col min="2567" max="2567" width="34.85546875" customWidth="1"/>
    <col min="2817" max="2817" width="36.5703125" customWidth="1"/>
    <col min="2818" max="2818" width="31.42578125" customWidth="1"/>
    <col min="2819" max="2819" width="31.5703125" customWidth="1"/>
    <col min="2820" max="2820" width="27.5703125" customWidth="1"/>
    <col min="2821" max="2821" width="33.5703125" customWidth="1"/>
    <col min="2822" max="2822" width="32.140625" customWidth="1"/>
    <col min="2823" max="2823" width="34.85546875" customWidth="1"/>
    <col min="3073" max="3073" width="36.5703125" customWidth="1"/>
    <col min="3074" max="3074" width="31.42578125" customWidth="1"/>
    <col min="3075" max="3075" width="31.5703125" customWidth="1"/>
    <col min="3076" max="3076" width="27.5703125" customWidth="1"/>
    <col min="3077" max="3077" width="33.5703125" customWidth="1"/>
    <col min="3078" max="3078" width="32.140625" customWidth="1"/>
    <col min="3079" max="3079" width="34.85546875" customWidth="1"/>
    <col min="3329" max="3329" width="36.5703125" customWidth="1"/>
    <col min="3330" max="3330" width="31.42578125" customWidth="1"/>
    <col min="3331" max="3331" width="31.5703125" customWidth="1"/>
    <col min="3332" max="3332" width="27.5703125" customWidth="1"/>
    <col min="3333" max="3333" width="33.5703125" customWidth="1"/>
    <col min="3334" max="3334" width="32.140625" customWidth="1"/>
    <col min="3335" max="3335" width="34.85546875" customWidth="1"/>
    <col min="3585" max="3585" width="36.5703125" customWidth="1"/>
    <col min="3586" max="3586" width="31.42578125" customWidth="1"/>
    <col min="3587" max="3587" width="31.5703125" customWidth="1"/>
    <col min="3588" max="3588" width="27.5703125" customWidth="1"/>
    <col min="3589" max="3589" width="33.5703125" customWidth="1"/>
    <col min="3590" max="3590" width="32.140625" customWidth="1"/>
    <col min="3591" max="3591" width="34.85546875" customWidth="1"/>
    <col min="3841" max="3841" width="36.5703125" customWidth="1"/>
    <col min="3842" max="3842" width="31.42578125" customWidth="1"/>
    <col min="3843" max="3843" width="31.5703125" customWidth="1"/>
    <col min="3844" max="3844" width="27.5703125" customWidth="1"/>
    <col min="3845" max="3845" width="33.5703125" customWidth="1"/>
    <col min="3846" max="3846" width="32.140625" customWidth="1"/>
    <col min="3847" max="3847" width="34.85546875" customWidth="1"/>
    <col min="4097" max="4097" width="36.5703125" customWidth="1"/>
    <col min="4098" max="4098" width="31.42578125" customWidth="1"/>
    <col min="4099" max="4099" width="31.5703125" customWidth="1"/>
    <col min="4100" max="4100" width="27.5703125" customWidth="1"/>
    <col min="4101" max="4101" width="33.5703125" customWidth="1"/>
    <col min="4102" max="4102" width="32.140625" customWidth="1"/>
    <col min="4103" max="4103" width="34.85546875" customWidth="1"/>
    <col min="4353" max="4353" width="36.5703125" customWidth="1"/>
    <col min="4354" max="4354" width="31.42578125" customWidth="1"/>
    <col min="4355" max="4355" width="31.5703125" customWidth="1"/>
    <col min="4356" max="4356" width="27.5703125" customWidth="1"/>
    <col min="4357" max="4357" width="33.5703125" customWidth="1"/>
    <col min="4358" max="4358" width="32.140625" customWidth="1"/>
    <col min="4359" max="4359" width="34.85546875" customWidth="1"/>
    <col min="4609" max="4609" width="36.5703125" customWidth="1"/>
    <col min="4610" max="4610" width="31.42578125" customWidth="1"/>
    <col min="4611" max="4611" width="31.5703125" customWidth="1"/>
    <col min="4612" max="4612" width="27.5703125" customWidth="1"/>
    <col min="4613" max="4613" width="33.5703125" customWidth="1"/>
    <col min="4614" max="4614" width="32.140625" customWidth="1"/>
    <col min="4615" max="4615" width="34.85546875" customWidth="1"/>
    <col min="4865" max="4865" width="36.5703125" customWidth="1"/>
    <col min="4866" max="4866" width="31.42578125" customWidth="1"/>
    <col min="4867" max="4867" width="31.5703125" customWidth="1"/>
    <col min="4868" max="4868" width="27.5703125" customWidth="1"/>
    <col min="4869" max="4869" width="33.5703125" customWidth="1"/>
    <col min="4870" max="4870" width="32.140625" customWidth="1"/>
    <col min="4871" max="4871" width="34.85546875" customWidth="1"/>
    <col min="5121" max="5121" width="36.5703125" customWidth="1"/>
    <col min="5122" max="5122" width="31.42578125" customWidth="1"/>
    <col min="5123" max="5123" width="31.5703125" customWidth="1"/>
    <col min="5124" max="5124" width="27.5703125" customWidth="1"/>
    <col min="5125" max="5125" width="33.5703125" customWidth="1"/>
    <col min="5126" max="5126" width="32.140625" customWidth="1"/>
    <col min="5127" max="5127" width="34.85546875" customWidth="1"/>
    <col min="5377" max="5377" width="36.5703125" customWidth="1"/>
    <col min="5378" max="5378" width="31.42578125" customWidth="1"/>
    <col min="5379" max="5379" width="31.5703125" customWidth="1"/>
    <col min="5380" max="5380" width="27.5703125" customWidth="1"/>
    <col min="5381" max="5381" width="33.5703125" customWidth="1"/>
    <col min="5382" max="5382" width="32.140625" customWidth="1"/>
    <col min="5383" max="5383" width="34.85546875" customWidth="1"/>
    <col min="5633" max="5633" width="36.5703125" customWidth="1"/>
    <col min="5634" max="5634" width="31.42578125" customWidth="1"/>
    <col min="5635" max="5635" width="31.5703125" customWidth="1"/>
    <col min="5636" max="5636" width="27.5703125" customWidth="1"/>
    <col min="5637" max="5637" width="33.5703125" customWidth="1"/>
    <col min="5638" max="5638" width="32.140625" customWidth="1"/>
    <col min="5639" max="5639" width="34.85546875" customWidth="1"/>
    <col min="5889" max="5889" width="36.5703125" customWidth="1"/>
    <col min="5890" max="5890" width="31.42578125" customWidth="1"/>
    <col min="5891" max="5891" width="31.5703125" customWidth="1"/>
    <col min="5892" max="5892" width="27.5703125" customWidth="1"/>
    <col min="5893" max="5893" width="33.5703125" customWidth="1"/>
    <col min="5894" max="5894" width="32.140625" customWidth="1"/>
    <col min="5895" max="5895" width="34.85546875" customWidth="1"/>
    <col min="6145" max="6145" width="36.5703125" customWidth="1"/>
    <col min="6146" max="6146" width="31.42578125" customWidth="1"/>
    <col min="6147" max="6147" width="31.5703125" customWidth="1"/>
    <col min="6148" max="6148" width="27.5703125" customWidth="1"/>
    <col min="6149" max="6149" width="33.5703125" customWidth="1"/>
    <col min="6150" max="6150" width="32.140625" customWidth="1"/>
    <col min="6151" max="6151" width="34.85546875" customWidth="1"/>
    <col min="6401" max="6401" width="36.5703125" customWidth="1"/>
    <col min="6402" max="6402" width="31.42578125" customWidth="1"/>
    <col min="6403" max="6403" width="31.5703125" customWidth="1"/>
    <col min="6404" max="6404" width="27.5703125" customWidth="1"/>
    <col min="6405" max="6405" width="33.5703125" customWidth="1"/>
    <col min="6406" max="6406" width="32.140625" customWidth="1"/>
    <col min="6407" max="6407" width="34.85546875" customWidth="1"/>
    <col min="6657" max="6657" width="36.5703125" customWidth="1"/>
    <col min="6658" max="6658" width="31.42578125" customWidth="1"/>
    <col min="6659" max="6659" width="31.5703125" customWidth="1"/>
    <col min="6660" max="6660" width="27.5703125" customWidth="1"/>
    <col min="6661" max="6661" width="33.5703125" customWidth="1"/>
    <col min="6662" max="6662" width="32.140625" customWidth="1"/>
    <col min="6663" max="6663" width="34.85546875" customWidth="1"/>
    <col min="6913" max="6913" width="36.5703125" customWidth="1"/>
    <col min="6914" max="6914" width="31.42578125" customWidth="1"/>
    <col min="6915" max="6915" width="31.5703125" customWidth="1"/>
    <col min="6916" max="6916" width="27.5703125" customWidth="1"/>
    <col min="6917" max="6917" width="33.5703125" customWidth="1"/>
    <col min="6918" max="6918" width="32.140625" customWidth="1"/>
    <col min="6919" max="6919" width="34.85546875" customWidth="1"/>
    <col min="7169" max="7169" width="36.5703125" customWidth="1"/>
    <col min="7170" max="7170" width="31.42578125" customWidth="1"/>
    <col min="7171" max="7171" width="31.5703125" customWidth="1"/>
    <col min="7172" max="7172" width="27.5703125" customWidth="1"/>
    <col min="7173" max="7173" width="33.5703125" customWidth="1"/>
    <col min="7174" max="7174" width="32.140625" customWidth="1"/>
    <col min="7175" max="7175" width="34.85546875" customWidth="1"/>
    <col min="7425" max="7425" width="36.5703125" customWidth="1"/>
    <col min="7426" max="7426" width="31.42578125" customWidth="1"/>
    <col min="7427" max="7427" width="31.5703125" customWidth="1"/>
    <col min="7428" max="7428" width="27.5703125" customWidth="1"/>
    <col min="7429" max="7429" width="33.5703125" customWidth="1"/>
    <col min="7430" max="7430" width="32.140625" customWidth="1"/>
    <col min="7431" max="7431" width="34.85546875" customWidth="1"/>
    <col min="7681" max="7681" width="36.5703125" customWidth="1"/>
    <col min="7682" max="7682" width="31.42578125" customWidth="1"/>
    <col min="7683" max="7683" width="31.5703125" customWidth="1"/>
    <col min="7684" max="7684" width="27.5703125" customWidth="1"/>
    <col min="7685" max="7685" width="33.5703125" customWidth="1"/>
    <col min="7686" max="7686" width="32.140625" customWidth="1"/>
    <col min="7687" max="7687" width="34.85546875" customWidth="1"/>
    <col min="7937" max="7937" width="36.5703125" customWidth="1"/>
    <col min="7938" max="7938" width="31.42578125" customWidth="1"/>
    <col min="7939" max="7939" width="31.5703125" customWidth="1"/>
    <col min="7940" max="7940" width="27.5703125" customWidth="1"/>
    <col min="7941" max="7941" width="33.5703125" customWidth="1"/>
    <col min="7942" max="7942" width="32.140625" customWidth="1"/>
    <col min="7943" max="7943" width="34.85546875" customWidth="1"/>
    <col min="8193" max="8193" width="36.5703125" customWidth="1"/>
    <col min="8194" max="8194" width="31.42578125" customWidth="1"/>
    <col min="8195" max="8195" width="31.5703125" customWidth="1"/>
    <col min="8196" max="8196" width="27.5703125" customWidth="1"/>
    <col min="8197" max="8197" width="33.5703125" customWidth="1"/>
    <col min="8198" max="8198" width="32.140625" customWidth="1"/>
    <col min="8199" max="8199" width="34.85546875" customWidth="1"/>
    <col min="8449" max="8449" width="36.5703125" customWidth="1"/>
    <col min="8450" max="8450" width="31.42578125" customWidth="1"/>
    <col min="8451" max="8451" width="31.5703125" customWidth="1"/>
    <col min="8452" max="8452" width="27.5703125" customWidth="1"/>
    <col min="8453" max="8453" width="33.5703125" customWidth="1"/>
    <col min="8454" max="8454" width="32.140625" customWidth="1"/>
    <col min="8455" max="8455" width="34.85546875" customWidth="1"/>
    <col min="8705" max="8705" width="36.5703125" customWidth="1"/>
    <col min="8706" max="8706" width="31.42578125" customWidth="1"/>
    <col min="8707" max="8707" width="31.5703125" customWidth="1"/>
    <col min="8708" max="8708" width="27.5703125" customWidth="1"/>
    <col min="8709" max="8709" width="33.5703125" customWidth="1"/>
    <col min="8710" max="8710" width="32.140625" customWidth="1"/>
    <col min="8711" max="8711" width="34.85546875" customWidth="1"/>
    <col min="8961" max="8961" width="36.5703125" customWidth="1"/>
    <col min="8962" max="8962" width="31.42578125" customWidth="1"/>
    <col min="8963" max="8963" width="31.5703125" customWidth="1"/>
    <col min="8964" max="8964" width="27.5703125" customWidth="1"/>
    <col min="8965" max="8965" width="33.5703125" customWidth="1"/>
    <col min="8966" max="8966" width="32.140625" customWidth="1"/>
    <col min="8967" max="8967" width="34.85546875" customWidth="1"/>
    <col min="9217" max="9217" width="36.5703125" customWidth="1"/>
    <col min="9218" max="9218" width="31.42578125" customWidth="1"/>
    <col min="9219" max="9219" width="31.5703125" customWidth="1"/>
    <col min="9220" max="9220" width="27.5703125" customWidth="1"/>
    <col min="9221" max="9221" width="33.5703125" customWidth="1"/>
    <col min="9222" max="9222" width="32.140625" customWidth="1"/>
    <col min="9223" max="9223" width="34.85546875" customWidth="1"/>
    <col min="9473" max="9473" width="36.5703125" customWidth="1"/>
    <col min="9474" max="9474" width="31.42578125" customWidth="1"/>
    <col min="9475" max="9475" width="31.5703125" customWidth="1"/>
    <col min="9476" max="9476" width="27.5703125" customWidth="1"/>
    <col min="9477" max="9477" width="33.5703125" customWidth="1"/>
    <col min="9478" max="9478" width="32.140625" customWidth="1"/>
    <col min="9479" max="9479" width="34.85546875" customWidth="1"/>
    <col min="9729" max="9729" width="36.5703125" customWidth="1"/>
    <col min="9730" max="9730" width="31.42578125" customWidth="1"/>
    <col min="9731" max="9731" width="31.5703125" customWidth="1"/>
    <col min="9732" max="9732" width="27.5703125" customWidth="1"/>
    <col min="9733" max="9733" width="33.5703125" customWidth="1"/>
    <col min="9734" max="9734" width="32.140625" customWidth="1"/>
    <col min="9735" max="9735" width="34.85546875" customWidth="1"/>
    <col min="9985" max="9985" width="36.5703125" customWidth="1"/>
    <col min="9986" max="9986" width="31.42578125" customWidth="1"/>
    <col min="9987" max="9987" width="31.5703125" customWidth="1"/>
    <col min="9988" max="9988" width="27.5703125" customWidth="1"/>
    <col min="9989" max="9989" width="33.5703125" customWidth="1"/>
    <col min="9990" max="9990" width="32.140625" customWidth="1"/>
    <col min="9991" max="9991" width="34.85546875" customWidth="1"/>
    <col min="10241" max="10241" width="36.5703125" customWidth="1"/>
    <col min="10242" max="10242" width="31.42578125" customWidth="1"/>
    <col min="10243" max="10243" width="31.5703125" customWidth="1"/>
    <col min="10244" max="10244" width="27.5703125" customWidth="1"/>
    <col min="10245" max="10245" width="33.5703125" customWidth="1"/>
    <col min="10246" max="10246" width="32.140625" customWidth="1"/>
    <col min="10247" max="10247" width="34.85546875" customWidth="1"/>
    <col min="10497" max="10497" width="36.5703125" customWidth="1"/>
    <col min="10498" max="10498" width="31.42578125" customWidth="1"/>
    <col min="10499" max="10499" width="31.5703125" customWidth="1"/>
    <col min="10500" max="10500" width="27.5703125" customWidth="1"/>
    <col min="10501" max="10501" width="33.5703125" customWidth="1"/>
    <col min="10502" max="10502" width="32.140625" customWidth="1"/>
    <col min="10503" max="10503" width="34.85546875" customWidth="1"/>
    <col min="10753" max="10753" width="36.5703125" customWidth="1"/>
    <col min="10754" max="10754" width="31.42578125" customWidth="1"/>
    <col min="10755" max="10755" width="31.5703125" customWidth="1"/>
    <col min="10756" max="10756" width="27.5703125" customWidth="1"/>
    <col min="10757" max="10757" width="33.5703125" customWidth="1"/>
    <col min="10758" max="10758" width="32.140625" customWidth="1"/>
    <col min="10759" max="10759" width="34.85546875" customWidth="1"/>
    <col min="11009" max="11009" width="36.5703125" customWidth="1"/>
    <col min="11010" max="11010" width="31.42578125" customWidth="1"/>
    <col min="11011" max="11011" width="31.5703125" customWidth="1"/>
    <col min="11012" max="11012" width="27.5703125" customWidth="1"/>
    <col min="11013" max="11013" width="33.5703125" customWidth="1"/>
    <col min="11014" max="11014" width="32.140625" customWidth="1"/>
    <col min="11015" max="11015" width="34.85546875" customWidth="1"/>
    <col min="11265" max="11265" width="36.5703125" customWidth="1"/>
    <col min="11266" max="11266" width="31.42578125" customWidth="1"/>
    <col min="11267" max="11267" width="31.5703125" customWidth="1"/>
    <col min="11268" max="11268" width="27.5703125" customWidth="1"/>
    <col min="11269" max="11269" width="33.5703125" customWidth="1"/>
    <col min="11270" max="11270" width="32.140625" customWidth="1"/>
    <col min="11271" max="11271" width="34.85546875" customWidth="1"/>
    <col min="11521" max="11521" width="36.5703125" customWidth="1"/>
    <col min="11522" max="11522" width="31.42578125" customWidth="1"/>
    <col min="11523" max="11523" width="31.5703125" customWidth="1"/>
    <col min="11524" max="11524" width="27.5703125" customWidth="1"/>
    <col min="11525" max="11525" width="33.5703125" customWidth="1"/>
    <col min="11526" max="11526" width="32.140625" customWidth="1"/>
    <col min="11527" max="11527" width="34.85546875" customWidth="1"/>
    <col min="11777" max="11777" width="36.5703125" customWidth="1"/>
    <col min="11778" max="11778" width="31.42578125" customWidth="1"/>
    <col min="11779" max="11779" width="31.5703125" customWidth="1"/>
    <col min="11780" max="11780" width="27.5703125" customWidth="1"/>
    <col min="11781" max="11781" width="33.5703125" customWidth="1"/>
    <col min="11782" max="11782" width="32.140625" customWidth="1"/>
    <col min="11783" max="11783" width="34.85546875" customWidth="1"/>
    <col min="12033" max="12033" width="36.5703125" customWidth="1"/>
    <col min="12034" max="12034" width="31.42578125" customWidth="1"/>
    <col min="12035" max="12035" width="31.5703125" customWidth="1"/>
    <col min="12036" max="12036" width="27.5703125" customWidth="1"/>
    <col min="12037" max="12037" width="33.5703125" customWidth="1"/>
    <col min="12038" max="12038" width="32.140625" customWidth="1"/>
    <col min="12039" max="12039" width="34.85546875" customWidth="1"/>
    <col min="12289" max="12289" width="36.5703125" customWidth="1"/>
    <col min="12290" max="12290" width="31.42578125" customWidth="1"/>
    <col min="12291" max="12291" width="31.5703125" customWidth="1"/>
    <col min="12292" max="12292" width="27.5703125" customWidth="1"/>
    <col min="12293" max="12293" width="33.5703125" customWidth="1"/>
    <col min="12294" max="12294" width="32.140625" customWidth="1"/>
    <col min="12295" max="12295" width="34.85546875" customWidth="1"/>
    <col min="12545" max="12545" width="36.5703125" customWidth="1"/>
    <col min="12546" max="12546" width="31.42578125" customWidth="1"/>
    <col min="12547" max="12547" width="31.5703125" customWidth="1"/>
    <col min="12548" max="12548" width="27.5703125" customWidth="1"/>
    <col min="12549" max="12549" width="33.5703125" customWidth="1"/>
    <col min="12550" max="12550" width="32.140625" customWidth="1"/>
    <col min="12551" max="12551" width="34.85546875" customWidth="1"/>
    <col min="12801" max="12801" width="36.5703125" customWidth="1"/>
    <col min="12802" max="12802" width="31.42578125" customWidth="1"/>
    <col min="12803" max="12803" width="31.5703125" customWidth="1"/>
    <col min="12804" max="12804" width="27.5703125" customWidth="1"/>
    <col min="12805" max="12805" width="33.5703125" customWidth="1"/>
    <col min="12806" max="12806" width="32.140625" customWidth="1"/>
    <col min="12807" max="12807" width="34.85546875" customWidth="1"/>
    <col min="13057" max="13057" width="36.5703125" customWidth="1"/>
    <col min="13058" max="13058" width="31.42578125" customWidth="1"/>
    <col min="13059" max="13059" width="31.5703125" customWidth="1"/>
    <col min="13060" max="13060" width="27.5703125" customWidth="1"/>
    <col min="13061" max="13061" width="33.5703125" customWidth="1"/>
    <col min="13062" max="13062" width="32.140625" customWidth="1"/>
    <col min="13063" max="13063" width="34.85546875" customWidth="1"/>
    <col min="13313" max="13313" width="36.5703125" customWidth="1"/>
    <col min="13314" max="13314" width="31.42578125" customWidth="1"/>
    <col min="13315" max="13315" width="31.5703125" customWidth="1"/>
    <col min="13316" max="13316" width="27.5703125" customWidth="1"/>
    <col min="13317" max="13317" width="33.5703125" customWidth="1"/>
    <col min="13318" max="13318" width="32.140625" customWidth="1"/>
    <col min="13319" max="13319" width="34.85546875" customWidth="1"/>
    <col min="13569" max="13569" width="36.5703125" customWidth="1"/>
    <col min="13570" max="13570" width="31.42578125" customWidth="1"/>
    <col min="13571" max="13571" width="31.5703125" customWidth="1"/>
    <col min="13572" max="13572" width="27.5703125" customWidth="1"/>
    <col min="13573" max="13573" width="33.5703125" customWidth="1"/>
    <col min="13574" max="13574" width="32.140625" customWidth="1"/>
    <col min="13575" max="13575" width="34.85546875" customWidth="1"/>
    <col min="13825" max="13825" width="36.5703125" customWidth="1"/>
    <col min="13826" max="13826" width="31.42578125" customWidth="1"/>
    <col min="13827" max="13827" width="31.5703125" customWidth="1"/>
    <col min="13828" max="13828" width="27.5703125" customWidth="1"/>
    <col min="13829" max="13829" width="33.5703125" customWidth="1"/>
    <col min="13830" max="13830" width="32.140625" customWidth="1"/>
    <col min="13831" max="13831" width="34.85546875" customWidth="1"/>
    <col min="14081" max="14081" width="36.5703125" customWidth="1"/>
    <col min="14082" max="14082" width="31.42578125" customWidth="1"/>
    <col min="14083" max="14083" width="31.5703125" customWidth="1"/>
    <col min="14084" max="14084" width="27.5703125" customWidth="1"/>
    <col min="14085" max="14085" width="33.5703125" customWidth="1"/>
    <col min="14086" max="14086" width="32.140625" customWidth="1"/>
    <col min="14087" max="14087" width="34.85546875" customWidth="1"/>
    <col min="14337" max="14337" width="36.5703125" customWidth="1"/>
    <col min="14338" max="14338" width="31.42578125" customWidth="1"/>
    <col min="14339" max="14339" width="31.5703125" customWidth="1"/>
    <col min="14340" max="14340" width="27.5703125" customWidth="1"/>
    <col min="14341" max="14341" width="33.5703125" customWidth="1"/>
    <col min="14342" max="14342" width="32.140625" customWidth="1"/>
    <col min="14343" max="14343" width="34.85546875" customWidth="1"/>
    <col min="14593" max="14593" width="36.5703125" customWidth="1"/>
    <col min="14594" max="14594" width="31.42578125" customWidth="1"/>
    <col min="14595" max="14595" width="31.5703125" customWidth="1"/>
    <col min="14596" max="14596" width="27.5703125" customWidth="1"/>
    <col min="14597" max="14597" width="33.5703125" customWidth="1"/>
    <col min="14598" max="14598" width="32.140625" customWidth="1"/>
    <col min="14599" max="14599" width="34.85546875" customWidth="1"/>
    <col min="14849" max="14849" width="36.5703125" customWidth="1"/>
    <col min="14850" max="14850" width="31.42578125" customWidth="1"/>
    <col min="14851" max="14851" width="31.5703125" customWidth="1"/>
    <col min="14852" max="14852" width="27.5703125" customWidth="1"/>
    <col min="14853" max="14853" width="33.5703125" customWidth="1"/>
    <col min="14854" max="14854" width="32.140625" customWidth="1"/>
    <col min="14855" max="14855" width="34.85546875" customWidth="1"/>
    <col min="15105" max="15105" width="36.5703125" customWidth="1"/>
    <col min="15106" max="15106" width="31.42578125" customWidth="1"/>
    <col min="15107" max="15107" width="31.5703125" customWidth="1"/>
    <col min="15108" max="15108" width="27.5703125" customWidth="1"/>
    <col min="15109" max="15109" width="33.5703125" customWidth="1"/>
    <col min="15110" max="15110" width="32.140625" customWidth="1"/>
    <col min="15111" max="15111" width="34.85546875" customWidth="1"/>
    <col min="15361" max="15361" width="36.5703125" customWidth="1"/>
    <col min="15362" max="15362" width="31.42578125" customWidth="1"/>
    <col min="15363" max="15363" width="31.5703125" customWidth="1"/>
    <col min="15364" max="15364" width="27.5703125" customWidth="1"/>
    <col min="15365" max="15365" width="33.5703125" customWidth="1"/>
    <col min="15366" max="15366" width="32.140625" customWidth="1"/>
    <col min="15367" max="15367" width="34.85546875" customWidth="1"/>
    <col min="15617" max="15617" width="36.5703125" customWidth="1"/>
    <col min="15618" max="15618" width="31.42578125" customWidth="1"/>
    <col min="15619" max="15619" width="31.5703125" customWidth="1"/>
    <col min="15620" max="15620" width="27.5703125" customWidth="1"/>
    <col min="15621" max="15621" width="33.5703125" customWidth="1"/>
    <col min="15622" max="15622" width="32.140625" customWidth="1"/>
    <col min="15623" max="15623" width="34.85546875" customWidth="1"/>
    <col min="15873" max="15873" width="36.5703125" customWidth="1"/>
    <col min="15874" max="15874" width="31.42578125" customWidth="1"/>
    <col min="15875" max="15875" width="31.5703125" customWidth="1"/>
    <col min="15876" max="15876" width="27.5703125" customWidth="1"/>
    <col min="15877" max="15877" width="33.5703125" customWidth="1"/>
    <col min="15878" max="15878" width="32.140625" customWidth="1"/>
    <col min="15879" max="15879" width="34.85546875" customWidth="1"/>
    <col min="16129" max="16129" width="36.5703125" customWidth="1"/>
    <col min="16130" max="16130" width="31.42578125" customWidth="1"/>
    <col min="16131" max="16131" width="31.5703125" customWidth="1"/>
    <col min="16132" max="16132" width="27.5703125" customWidth="1"/>
    <col min="16133" max="16133" width="33.5703125" customWidth="1"/>
    <col min="16134" max="16134" width="32.140625" customWidth="1"/>
    <col min="16135" max="16135" width="34.855468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35" customHeight="1">
      <c r="A2" s="35" t="s">
        <v>69</v>
      </c>
      <c r="B2" s="33"/>
      <c r="C2" s="32"/>
      <c r="D2" s="32"/>
      <c r="E2" s="32"/>
      <c r="F2" s="34"/>
      <c r="G2" s="34"/>
    </row>
    <row r="3" spans="1:8" ht="19.350000000000001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134</v>
      </c>
      <c r="C6" s="341"/>
      <c r="D6" s="42"/>
      <c r="E6" s="43" t="s">
        <v>73</v>
      </c>
      <c r="F6" s="342" t="s">
        <v>135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136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9202</v>
      </c>
    </row>
    <row r="10" spans="1:8" ht="34.35" customHeight="1">
      <c r="A10" s="52" t="s">
        <v>81</v>
      </c>
      <c r="B10" s="53">
        <v>19532</v>
      </c>
      <c r="C10" s="48"/>
      <c r="D10" s="48"/>
      <c r="E10" s="54" t="s">
        <v>82</v>
      </c>
      <c r="F10" s="55" t="s">
        <v>83</v>
      </c>
      <c r="G10" s="56">
        <v>9127</v>
      </c>
    </row>
    <row r="11" spans="1:8" ht="36" customHeight="1">
      <c r="A11" s="57" t="s">
        <v>84</v>
      </c>
      <c r="B11" s="58">
        <v>1217</v>
      </c>
      <c r="C11" s="59"/>
      <c r="D11" s="59"/>
      <c r="E11" s="352" t="s">
        <v>85</v>
      </c>
      <c r="F11" s="60" t="s">
        <v>86</v>
      </c>
      <c r="G11" s="61">
        <v>75</v>
      </c>
    </row>
    <row r="12" spans="1:8" ht="33" customHeight="1" thickBot="1">
      <c r="A12" s="62" t="s">
        <v>87</v>
      </c>
      <c r="B12" s="63">
        <v>9127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>
        <v>25</v>
      </c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7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35" customHeight="1">
      <c r="A17" s="78" t="s">
        <v>97</v>
      </c>
      <c r="B17" s="79">
        <f>SUM(B18,B20,B21,B22)</f>
        <v>19532</v>
      </c>
      <c r="C17" s="79">
        <f>SUM(C18:C22)</f>
        <v>9202</v>
      </c>
      <c r="D17" s="79">
        <f>SUM(D18:D22)</f>
        <v>0</v>
      </c>
      <c r="E17" s="79">
        <f>SUM(E18:E22)</f>
        <v>9127</v>
      </c>
      <c r="F17" s="79">
        <f>SUM(F18:F22)</f>
        <v>75</v>
      </c>
      <c r="G17" s="80">
        <f>SUM(C17-(D17+E17+F17))</f>
        <v>0</v>
      </c>
    </row>
    <row r="18" spans="1:8" ht="36.6" customHeight="1">
      <c r="A18" s="81" t="s">
        <v>98</v>
      </c>
      <c r="B18" s="82">
        <v>136</v>
      </c>
      <c r="C18" s="82">
        <v>19</v>
      </c>
      <c r="D18" s="83" t="s">
        <v>99</v>
      </c>
      <c r="E18" s="82">
        <v>19</v>
      </c>
      <c r="F18" s="82"/>
      <c r="G18" s="84">
        <f>SUM(C18-(E18+F18))</f>
        <v>0</v>
      </c>
    </row>
    <row r="19" spans="1:8" ht="36.6" customHeight="1">
      <c r="A19" s="85" t="s">
        <v>100</v>
      </c>
      <c r="B19" s="86" t="s">
        <v>99</v>
      </c>
      <c r="C19" s="87">
        <v>0</v>
      </c>
      <c r="D19" s="88" t="s">
        <v>99</v>
      </c>
      <c r="E19" s="89">
        <v>0</v>
      </c>
      <c r="F19" s="89">
        <v>0</v>
      </c>
      <c r="G19" s="90">
        <f>SUM(C19-(E19+F19))</f>
        <v>0</v>
      </c>
    </row>
    <row r="20" spans="1:8" ht="36.6" customHeight="1">
      <c r="A20" s="85" t="s">
        <v>101</v>
      </c>
      <c r="B20" s="89">
        <v>0</v>
      </c>
      <c r="C20" s="89">
        <v>0</v>
      </c>
      <c r="D20" s="91">
        <v>0</v>
      </c>
      <c r="E20" s="87">
        <v>0</v>
      </c>
      <c r="F20" s="87">
        <v>0</v>
      </c>
      <c r="G20" s="90">
        <f>SUM(C20-(D20+E20+F20))</f>
        <v>0</v>
      </c>
    </row>
    <row r="21" spans="1:8" ht="51.6" customHeight="1">
      <c r="A21" s="81" t="s">
        <v>102</v>
      </c>
      <c r="B21" s="89">
        <v>0</v>
      </c>
      <c r="C21" s="89">
        <v>0</v>
      </c>
      <c r="D21" s="88" t="s">
        <v>99</v>
      </c>
      <c r="E21" s="89">
        <v>0</v>
      </c>
      <c r="F21" s="89">
        <v>0</v>
      </c>
      <c r="G21" s="90">
        <f>SUM(C21-(E21+F21))</f>
        <v>0</v>
      </c>
    </row>
    <row r="22" spans="1:8" ht="49.35" customHeight="1">
      <c r="A22" s="92" t="s">
        <v>103</v>
      </c>
      <c r="B22" s="89">
        <v>19396</v>
      </c>
      <c r="C22" s="89">
        <v>9183</v>
      </c>
      <c r="D22" s="91"/>
      <c r="E22" s="89">
        <v>9108</v>
      </c>
      <c r="F22" s="89">
        <v>75</v>
      </c>
      <c r="G22" s="90">
        <f>SUM(C22-(D22+E22+F22))</f>
        <v>0</v>
      </c>
    </row>
    <row r="23" spans="1:8" ht="46.35" customHeight="1">
      <c r="A23" s="67"/>
      <c r="B23" s="354" t="s">
        <v>104</v>
      </c>
      <c r="C23" s="360"/>
      <c r="D23" s="360"/>
      <c r="E23" s="360"/>
      <c r="F23" s="255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0</v>
      </c>
      <c r="C27" s="101"/>
      <c r="D27" s="101"/>
      <c r="E27" s="99" t="s">
        <v>110</v>
      </c>
      <c r="F27" s="102">
        <v>20</v>
      </c>
      <c r="G27" s="103"/>
    </row>
    <row r="28" spans="1:8" ht="38.450000000000003" customHeight="1">
      <c r="A28" s="104" t="s">
        <v>111</v>
      </c>
      <c r="B28" s="105">
        <v>0</v>
      </c>
      <c r="C28" s="101"/>
      <c r="D28" s="101"/>
      <c r="E28" s="99" t="s">
        <v>112</v>
      </c>
      <c r="F28" s="106">
        <v>0</v>
      </c>
      <c r="G28" s="107"/>
    </row>
    <row r="29" spans="1:8" ht="51" customHeight="1" thickBot="1">
      <c r="A29" s="108" t="s">
        <v>113</v>
      </c>
      <c r="B29" s="109">
        <v>5395</v>
      </c>
      <c r="C29" s="110"/>
      <c r="D29" s="110"/>
      <c r="E29" s="108" t="s">
        <v>114</v>
      </c>
      <c r="F29" s="111">
        <v>0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>
        <v>0</v>
      </c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700000000000003" customHeight="1">
      <c r="A33" s="121"/>
      <c r="B33" s="124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125"/>
      <c r="B35" s="123"/>
      <c r="C35" s="123"/>
      <c r="D35" s="123"/>
      <c r="E35" s="123"/>
      <c r="F35" s="121"/>
      <c r="G35" s="121"/>
    </row>
    <row r="36" spans="1:7" ht="286.7" customHeight="1">
      <c r="A36" s="329"/>
      <c r="B36" s="329"/>
      <c r="C36" s="329"/>
      <c r="D36" s="329"/>
      <c r="E36" s="329"/>
      <c r="F36" s="329"/>
      <c r="G36" s="329"/>
    </row>
    <row r="37" spans="1:7" ht="37.35" customHeight="1">
      <c r="A37" s="336"/>
      <c r="B37" s="336"/>
      <c r="C37" s="336"/>
      <c r="D37" s="336"/>
      <c r="E37" s="336"/>
      <c r="F37" s="124"/>
      <c r="G37" s="121"/>
    </row>
    <row r="38" spans="1:7" ht="49.7" customHeight="1">
      <c r="A38" s="331"/>
      <c r="B38" s="331"/>
      <c r="C38" s="331"/>
      <c r="D38" s="331"/>
      <c r="E38" s="331"/>
      <c r="F38" s="331"/>
      <c r="G38" s="331"/>
    </row>
    <row r="39" spans="1:7" ht="28.7" customHeight="1">
      <c r="A39" s="329"/>
      <c r="B39" s="329"/>
      <c r="C39" s="329"/>
      <c r="D39" s="329"/>
      <c r="E39" s="329"/>
      <c r="F39" s="329"/>
      <c r="G39" s="329"/>
    </row>
    <row r="40" spans="1:7" ht="28.7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124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201" priority="4" stopIfTrue="1" operator="notEqual">
      <formula>0</formula>
    </cfRule>
  </conditionalFormatting>
  <conditionalFormatting sqref="G17 G12">
    <cfRule type="cellIs" dxfId="200" priority="3" stopIfTrue="1" operator="equal">
      <formula>0</formula>
    </cfRule>
  </conditionalFormatting>
  <conditionalFormatting sqref="G25 G17:G22 G12">
    <cfRule type="cellIs" dxfId="199" priority="2" stopIfTrue="1" operator="notEqual">
      <formula>0</formula>
    </cfRule>
  </conditionalFormatting>
  <conditionalFormatting sqref="G17 G12">
    <cfRule type="cellIs" dxfId="198" priority="1" stopIfTrue="1" operator="equal">
      <formula>0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132" t="s">
        <v>68</v>
      </c>
      <c r="B1" s="133"/>
      <c r="C1" s="132"/>
      <c r="D1" s="132"/>
      <c r="E1" s="132"/>
      <c r="F1" s="34"/>
      <c r="G1" s="34"/>
    </row>
    <row r="2" spans="1:8" ht="25.15" customHeight="1">
      <c r="A2" s="134" t="s">
        <v>69</v>
      </c>
      <c r="B2" s="133"/>
      <c r="C2" s="132"/>
      <c r="D2" s="132"/>
      <c r="E2" s="1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135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136" t="s">
        <v>72</v>
      </c>
      <c r="B6" s="371" t="s">
        <v>137</v>
      </c>
      <c r="C6" s="372"/>
      <c r="D6" s="137"/>
      <c r="E6" s="138" t="s">
        <v>73</v>
      </c>
      <c r="F6" s="373" t="s">
        <v>138</v>
      </c>
      <c r="G6" s="374"/>
    </row>
    <row r="7" spans="1:8" ht="21" customHeight="1" thickBot="1">
      <c r="A7" s="136" t="s">
        <v>75</v>
      </c>
      <c r="B7" s="375"/>
      <c r="C7" s="376"/>
      <c r="D7" s="44"/>
      <c r="E7" s="138" t="s">
        <v>76</v>
      </c>
      <c r="F7" s="377" t="s">
        <v>139</v>
      </c>
      <c r="G7" s="378"/>
    </row>
    <row r="8" spans="1:8" ht="21" customHeight="1" thickBot="1">
      <c r="A8" s="45"/>
      <c r="B8" s="139"/>
      <c r="C8" s="44"/>
      <c r="D8" s="44"/>
      <c r="E8" s="140"/>
      <c r="F8" s="379"/>
      <c r="G8" s="380"/>
      <c r="H8" s="44"/>
    </row>
    <row r="9" spans="1:8" ht="30.6" customHeight="1">
      <c r="A9" s="367" t="s">
        <v>78</v>
      </c>
      <c r="B9" s="368"/>
      <c r="C9" s="141"/>
      <c r="D9" s="141"/>
      <c r="E9" s="142" t="s">
        <v>79</v>
      </c>
      <c r="F9" s="50" t="s">
        <v>80</v>
      </c>
      <c r="G9" s="143">
        <v>2431</v>
      </c>
    </row>
    <row r="10" spans="1:8" ht="34.15" customHeight="1">
      <c r="A10" s="144" t="s">
        <v>81</v>
      </c>
      <c r="B10" s="145">
        <v>4460</v>
      </c>
      <c r="C10" s="141"/>
      <c r="D10" s="141"/>
      <c r="E10" s="146" t="s">
        <v>82</v>
      </c>
      <c r="F10" s="55" t="s">
        <v>83</v>
      </c>
      <c r="G10" s="147">
        <v>2401</v>
      </c>
    </row>
    <row r="11" spans="1:8" ht="36" customHeight="1">
      <c r="A11" s="148" t="s">
        <v>84</v>
      </c>
      <c r="B11" s="149">
        <v>557</v>
      </c>
      <c r="C11" s="150"/>
      <c r="D11" s="150"/>
      <c r="E11" s="369" t="s">
        <v>85</v>
      </c>
      <c r="F11" s="60" t="s">
        <v>86</v>
      </c>
      <c r="G11" s="151">
        <v>30</v>
      </c>
    </row>
    <row r="12" spans="1:8" ht="33" customHeight="1" thickBot="1">
      <c r="A12" s="152" t="s">
        <v>87</v>
      </c>
      <c r="B12" s="153">
        <v>2401</v>
      </c>
      <c r="C12" s="154"/>
      <c r="D12" s="154"/>
      <c r="E12" s="370"/>
      <c r="F12" s="155" t="s">
        <v>4</v>
      </c>
      <c r="G12" s="15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157" t="s">
        <v>90</v>
      </c>
      <c r="B15" s="158"/>
      <c r="C15" s="159"/>
      <c r="D15" s="159"/>
      <c r="E15" s="159"/>
      <c r="F15" s="159"/>
      <c r="G15" s="160"/>
    </row>
    <row r="16" spans="1:8" ht="67.900000000000006" customHeight="1">
      <c r="A16" s="161"/>
      <c r="B16" s="75" t="s">
        <v>91</v>
      </c>
      <c r="C16" s="75" t="s">
        <v>92</v>
      </c>
      <c r="D16" s="75" t="s">
        <v>93</v>
      </c>
      <c r="E16" s="75" t="s">
        <v>94</v>
      </c>
      <c r="F16" s="162" t="s">
        <v>95</v>
      </c>
      <c r="G16" s="163" t="s">
        <v>96</v>
      </c>
    </row>
    <row r="17" spans="1:8" ht="43.15" customHeight="1">
      <c r="A17" s="164" t="s">
        <v>97</v>
      </c>
      <c r="B17" s="165">
        <f>SUM(B18,B20,B21,B22)</f>
        <v>4460</v>
      </c>
      <c r="C17" s="165">
        <f>SUM(C18:C22)</f>
        <v>2431</v>
      </c>
      <c r="D17" s="165">
        <f>SUM(D18:D22)</f>
        <v>0</v>
      </c>
      <c r="E17" s="165">
        <f>SUM(E18:E22)</f>
        <v>2401</v>
      </c>
      <c r="F17" s="165">
        <f>SUM(F18:F22)</f>
        <v>30</v>
      </c>
      <c r="G17" s="166">
        <f>SUM(C17-(D17+E17+F17))</f>
        <v>0</v>
      </c>
    </row>
    <row r="18" spans="1:8" ht="36.4" customHeight="1">
      <c r="A18" s="92" t="s">
        <v>98</v>
      </c>
      <c r="B18" s="167">
        <v>49</v>
      </c>
      <c r="C18" s="167">
        <v>9</v>
      </c>
      <c r="D18" s="168" t="s">
        <v>99</v>
      </c>
      <c r="E18" s="167">
        <v>9</v>
      </c>
      <c r="F18" s="167">
        <v>0</v>
      </c>
      <c r="G18" s="169">
        <f>SUM(C18-(E18+F18))</f>
        <v>0</v>
      </c>
    </row>
    <row r="19" spans="1:8" ht="36.4" customHeight="1">
      <c r="A19" s="170" t="s">
        <v>100</v>
      </c>
      <c r="B19" s="171" t="s">
        <v>99</v>
      </c>
      <c r="C19" s="172"/>
      <c r="D19" s="173" t="s">
        <v>99</v>
      </c>
      <c r="E19" s="174"/>
      <c r="F19" s="174"/>
      <c r="G19" s="175">
        <f>SUM(C19-(E19+F19))</f>
        <v>0</v>
      </c>
    </row>
    <row r="20" spans="1:8" ht="36.4" customHeight="1">
      <c r="A20" s="170" t="s">
        <v>101</v>
      </c>
      <c r="B20" s="174"/>
      <c r="C20" s="174"/>
      <c r="D20" s="176"/>
      <c r="E20" s="172"/>
      <c r="F20" s="172"/>
      <c r="G20" s="175">
        <f>SUM(C20-(D20+E20+F20))</f>
        <v>0</v>
      </c>
    </row>
    <row r="21" spans="1:8" ht="51.6" customHeight="1">
      <c r="A21" s="92" t="s">
        <v>102</v>
      </c>
      <c r="B21" s="174"/>
      <c r="C21" s="174"/>
      <c r="D21" s="173" t="s">
        <v>99</v>
      </c>
      <c r="E21" s="174"/>
      <c r="F21" s="174"/>
      <c r="G21" s="175">
        <f>SUM(C21-(E21+F21))</f>
        <v>0</v>
      </c>
    </row>
    <row r="22" spans="1:8" ht="49.15" customHeight="1">
      <c r="A22" s="92" t="s">
        <v>103</v>
      </c>
      <c r="B22" s="174">
        <v>4411</v>
      </c>
      <c r="C22" s="174">
        <v>2422</v>
      </c>
      <c r="D22" s="176">
        <v>0</v>
      </c>
      <c r="E22" s="174">
        <v>2392</v>
      </c>
      <c r="F22" s="174">
        <v>30</v>
      </c>
      <c r="G22" s="175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55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64" t="s">
        <v>106</v>
      </c>
      <c r="B25" s="365"/>
      <c r="C25" s="365"/>
      <c r="D25" s="365"/>
      <c r="E25" s="365"/>
      <c r="F25" s="366"/>
      <c r="G25" s="177"/>
    </row>
    <row r="26" spans="1:8" ht="53.25" customHeight="1" thickBot="1">
      <c r="A26" s="362" t="s">
        <v>107</v>
      </c>
      <c r="B26" s="363"/>
      <c r="C26" s="178"/>
      <c r="D26" s="178"/>
      <c r="E26" s="179" t="s">
        <v>108</v>
      </c>
      <c r="F26" s="180"/>
      <c r="G26" s="181"/>
    </row>
    <row r="27" spans="1:8" ht="38.25" customHeight="1" thickTop="1">
      <c r="A27" s="182" t="s">
        <v>109</v>
      </c>
      <c r="B27" s="183">
        <v>1</v>
      </c>
      <c r="C27" s="184"/>
      <c r="D27" s="184"/>
      <c r="E27" s="182" t="s">
        <v>110</v>
      </c>
      <c r="F27" s="185">
        <v>3</v>
      </c>
      <c r="G27" s="186"/>
    </row>
    <row r="28" spans="1:8" ht="38.450000000000003" customHeight="1">
      <c r="A28" s="187" t="s">
        <v>111</v>
      </c>
      <c r="B28" s="188">
        <v>0</v>
      </c>
      <c r="C28" s="184"/>
      <c r="D28" s="184"/>
      <c r="E28" s="182" t="s">
        <v>112</v>
      </c>
      <c r="F28" s="189">
        <v>0</v>
      </c>
      <c r="G28" s="190"/>
    </row>
    <row r="29" spans="1:8" ht="51" customHeight="1" thickBot="1">
      <c r="A29" s="191" t="s">
        <v>113</v>
      </c>
      <c r="B29" s="192">
        <v>0</v>
      </c>
      <c r="C29" s="193"/>
      <c r="D29" s="193"/>
      <c r="E29" s="191" t="s">
        <v>114</v>
      </c>
      <c r="F29" s="194">
        <v>0</v>
      </c>
      <c r="G29" s="112"/>
    </row>
    <row r="30" spans="1:8" ht="38.25" customHeight="1" thickBot="1">
      <c r="A30" s="381" t="s">
        <v>115</v>
      </c>
      <c r="B30" s="382"/>
      <c r="C30" s="382"/>
      <c r="D30" s="382"/>
      <c r="E30" s="113"/>
      <c r="F30" s="195"/>
      <c r="G30" s="115"/>
    </row>
    <row r="31" spans="1:8" ht="38.25" customHeight="1">
      <c r="A31" s="196"/>
      <c r="B31" s="196"/>
      <c r="C31" s="196"/>
      <c r="D31" s="196"/>
      <c r="E31" s="117"/>
      <c r="F31" s="197"/>
      <c r="G31" s="44"/>
    </row>
    <row r="32" spans="1:8" ht="35.450000000000003" customHeight="1">
      <c r="A32" s="198"/>
      <c r="B32" s="199"/>
      <c r="C32" s="199"/>
      <c r="D32" s="199"/>
      <c r="E32" s="199"/>
      <c r="F32" s="199"/>
      <c r="G32" s="199"/>
    </row>
    <row r="33" spans="1:7" ht="34.9" customHeight="1">
      <c r="A33" s="200"/>
      <c r="B33" s="201"/>
      <c r="C33" s="202"/>
      <c r="D33" s="202"/>
      <c r="E33" s="202"/>
      <c r="F33" s="202"/>
      <c r="G33" s="202"/>
    </row>
    <row r="34" spans="1:7" ht="35.450000000000003" customHeight="1">
      <c r="A34" s="383"/>
      <c r="B34" s="383"/>
      <c r="C34" s="383"/>
      <c r="D34" s="383"/>
      <c r="E34" s="383"/>
      <c r="F34" s="200"/>
      <c r="G34" s="200"/>
    </row>
    <row r="35" spans="1:7" ht="35.450000000000003" customHeight="1">
      <c r="A35" s="203"/>
      <c r="B35" s="201"/>
      <c r="C35" s="201"/>
      <c r="D35" s="201"/>
      <c r="E35" s="201"/>
      <c r="F35" s="200"/>
      <c r="G35" s="200"/>
    </row>
    <row r="36" spans="1:7" ht="286.89999999999998" customHeight="1">
      <c r="A36" s="383"/>
      <c r="B36" s="383"/>
      <c r="C36" s="383"/>
      <c r="D36" s="383"/>
      <c r="E36" s="383"/>
      <c r="F36" s="383"/>
      <c r="G36" s="383"/>
    </row>
    <row r="37" spans="1:7" ht="37.15" customHeight="1">
      <c r="A37" s="385"/>
      <c r="B37" s="385"/>
      <c r="C37" s="385"/>
      <c r="D37" s="385"/>
      <c r="E37" s="385"/>
      <c r="F37" s="201"/>
      <c r="G37" s="200"/>
    </row>
    <row r="38" spans="1:7" ht="49.9" customHeight="1">
      <c r="A38" s="383"/>
      <c r="B38" s="383"/>
      <c r="C38" s="383"/>
      <c r="D38" s="383"/>
      <c r="E38" s="383"/>
      <c r="F38" s="383"/>
      <c r="G38" s="383"/>
    </row>
    <row r="39" spans="1:7" ht="28.9" customHeight="1">
      <c r="A39" s="383"/>
      <c r="B39" s="383"/>
      <c r="C39" s="383"/>
      <c r="D39" s="383"/>
      <c r="E39" s="383"/>
      <c r="F39" s="383"/>
      <c r="G39" s="383"/>
    </row>
    <row r="40" spans="1:7" ht="28.9" customHeight="1">
      <c r="A40" s="384"/>
      <c r="B40" s="384"/>
      <c r="C40" s="384"/>
      <c r="D40" s="384"/>
      <c r="E40" s="384"/>
      <c r="F40" s="384"/>
      <c r="G40" s="384"/>
    </row>
    <row r="41" spans="1:7" ht="24.6" customHeight="1">
      <c r="A41" s="383"/>
      <c r="B41" s="383"/>
      <c r="C41" s="383"/>
      <c r="D41" s="383"/>
      <c r="E41" s="383"/>
      <c r="F41" s="201"/>
      <c r="G41" s="200"/>
    </row>
    <row r="42" spans="1:7" ht="36" customHeight="1">
      <c r="A42" s="383"/>
      <c r="B42" s="383"/>
      <c r="C42" s="383"/>
      <c r="D42" s="383"/>
      <c r="E42" s="383"/>
      <c r="F42" s="383"/>
      <c r="G42" s="383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197" priority="4" stopIfTrue="1" operator="notEqual">
      <formula>0</formula>
    </cfRule>
  </conditionalFormatting>
  <conditionalFormatting sqref="G17 G12">
    <cfRule type="cellIs" dxfId="196" priority="3" stopIfTrue="1" operator="equal">
      <formula>0</formula>
    </cfRule>
  </conditionalFormatting>
  <conditionalFormatting sqref="G25 G17:G22 G12">
    <cfRule type="cellIs" dxfId="195" priority="2" stopIfTrue="1" operator="notEqual">
      <formula>0</formula>
    </cfRule>
  </conditionalFormatting>
  <conditionalFormatting sqref="G17 G12">
    <cfRule type="cellIs" dxfId="194" priority="1" stopIfTrue="1" operator="equal">
      <formula>0</formula>
    </cfRule>
  </conditionalFormatting>
  <pageMargins left="0.7" right="0.7" top="0.75" bottom="0.75" header="0.3" footer="0.3"/>
  <drawing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132" t="s">
        <v>68</v>
      </c>
      <c r="B1" s="133"/>
      <c r="C1" s="132"/>
      <c r="D1" s="132"/>
      <c r="E1" s="132"/>
      <c r="F1" s="34"/>
      <c r="G1" s="34"/>
    </row>
    <row r="2" spans="1:8" ht="25.15" customHeight="1">
      <c r="A2" s="134" t="s">
        <v>69</v>
      </c>
      <c r="B2" s="133"/>
      <c r="C2" s="132"/>
      <c r="D2" s="132"/>
      <c r="E2" s="1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135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136" t="s">
        <v>72</v>
      </c>
      <c r="B6" s="371" t="s">
        <v>140</v>
      </c>
      <c r="C6" s="372"/>
      <c r="D6" s="137"/>
      <c r="E6" s="138" t="s">
        <v>73</v>
      </c>
      <c r="F6" s="373" t="s">
        <v>141</v>
      </c>
      <c r="G6" s="374"/>
    </row>
    <row r="7" spans="1:8" ht="21" customHeight="1" thickBot="1">
      <c r="A7" s="136" t="s">
        <v>75</v>
      </c>
      <c r="B7" s="375">
        <v>41583</v>
      </c>
      <c r="C7" s="376"/>
      <c r="D7" s="44"/>
      <c r="E7" s="138" t="s">
        <v>76</v>
      </c>
      <c r="F7" s="377" t="s">
        <v>142</v>
      </c>
      <c r="G7" s="378"/>
    </row>
    <row r="8" spans="1:8" ht="21" customHeight="1" thickBot="1">
      <c r="A8" s="45"/>
      <c r="B8" s="139"/>
      <c r="C8" s="44"/>
      <c r="D8" s="44"/>
      <c r="E8" s="140"/>
      <c r="F8" s="379"/>
      <c r="G8" s="380"/>
      <c r="H8" s="44"/>
    </row>
    <row r="9" spans="1:8" ht="30.6" customHeight="1">
      <c r="A9" s="367" t="s">
        <v>78</v>
      </c>
      <c r="B9" s="368"/>
      <c r="C9" s="141"/>
      <c r="D9" s="141"/>
      <c r="E9" s="142" t="s">
        <v>79</v>
      </c>
      <c r="F9" s="50" t="s">
        <v>80</v>
      </c>
      <c r="G9" s="143">
        <v>12650</v>
      </c>
    </row>
    <row r="10" spans="1:8" ht="34.15" customHeight="1">
      <c r="A10" s="144" t="s">
        <v>81</v>
      </c>
      <c r="B10" s="270">
        <v>30193</v>
      </c>
      <c r="C10" s="141"/>
      <c r="D10" s="141"/>
      <c r="E10" s="146" t="s">
        <v>82</v>
      </c>
      <c r="F10" s="55" t="s">
        <v>83</v>
      </c>
      <c r="G10" s="147">
        <v>12516</v>
      </c>
    </row>
    <row r="11" spans="1:8" ht="36" customHeight="1">
      <c r="A11" s="148" t="s">
        <v>84</v>
      </c>
      <c r="B11" s="271">
        <v>3392</v>
      </c>
      <c r="C11" s="150"/>
      <c r="D11" s="150"/>
      <c r="E11" s="369" t="s">
        <v>85</v>
      </c>
      <c r="F11" s="60" t="s">
        <v>86</v>
      </c>
      <c r="G11" s="151">
        <v>134</v>
      </c>
    </row>
    <row r="12" spans="1:8" ht="33" customHeight="1" thickBot="1">
      <c r="A12" s="152" t="s">
        <v>87</v>
      </c>
      <c r="B12" s="272">
        <v>12516</v>
      </c>
      <c r="C12" s="154"/>
      <c r="D12" s="154"/>
      <c r="E12" s="370"/>
      <c r="F12" s="155" t="s">
        <v>4</v>
      </c>
      <c r="G12" s="15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157" t="s">
        <v>90</v>
      </c>
      <c r="B15" s="158"/>
      <c r="C15" s="159"/>
      <c r="D15" s="159"/>
      <c r="E15" s="159"/>
      <c r="F15" s="159"/>
      <c r="G15" s="160"/>
    </row>
    <row r="16" spans="1:8" ht="67.900000000000006" customHeight="1">
      <c r="A16" s="161"/>
      <c r="B16" s="75" t="s">
        <v>91</v>
      </c>
      <c r="C16" s="75" t="s">
        <v>92</v>
      </c>
      <c r="D16" s="75" t="s">
        <v>93</v>
      </c>
      <c r="E16" s="75" t="s">
        <v>94</v>
      </c>
      <c r="F16" s="162" t="s">
        <v>95</v>
      </c>
      <c r="G16" s="163" t="s">
        <v>96</v>
      </c>
    </row>
    <row r="17" spans="1:8" ht="43.15" customHeight="1">
      <c r="A17" s="164" t="s">
        <v>97</v>
      </c>
      <c r="B17" s="165">
        <f>SUM(B18,B20,B21,B22)</f>
        <v>30229</v>
      </c>
      <c r="C17" s="165">
        <f>SUM(C18:C22)</f>
        <v>12650</v>
      </c>
      <c r="D17" s="165">
        <f>SUM(D18:D22)</f>
        <v>0</v>
      </c>
      <c r="E17" s="165">
        <f>SUM(E18:E22)</f>
        <v>12516</v>
      </c>
      <c r="F17" s="165">
        <f>SUM(F18:F22)</f>
        <v>134</v>
      </c>
      <c r="G17" s="166">
        <f>SUM(C17-(D17+E17+F17))</f>
        <v>0</v>
      </c>
    </row>
    <row r="18" spans="1:8" ht="36.4" customHeight="1">
      <c r="A18" s="92" t="s">
        <v>98</v>
      </c>
      <c r="B18" s="167">
        <v>157</v>
      </c>
      <c r="C18" s="167">
        <v>26</v>
      </c>
      <c r="D18" s="168" t="s">
        <v>99</v>
      </c>
      <c r="E18" s="167">
        <v>26</v>
      </c>
      <c r="F18" s="167">
        <v>0</v>
      </c>
      <c r="G18" s="169">
        <f>SUM(C18-(E18+F18))</f>
        <v>0</v>
      </c>
    </row>
    <row r="19" spans="1:8" ht="36.4" customHeight="1">
      <c r="A19" s="170" t="s">
        <v>100</v>
      </c>
      <c r="B19" s="171" t="s">
        <v>99</v>
      </c>
      <c r="C19" s="172">
        <v>0</v>
      </c>
      <c r="D19" s="173" t="s">
        <v>99</v>
      </c>
      <c r="E19" s="174">
        <v>0</v>
      </c>
      <c r="F19" s="174">
        <v>0</v>
      </c>
      <c r="G19" s="175">
        <f>SUM(C19-(E19+F19))</f>
        <v>0</v>
      </c>
    </row>
    <row r="20" spans="1:8" ht="36.4" customHeight="1">
      <c r="A20" s="170" t="s">
        <v>101</v>
      </c>
      <c r="B20" s="174">
        <v>0</v>
      </c>
      <c r="C20" s="174">
        <v>0</v>
      </c>
      <c r="D20" s="176">
        <v>0</v>
      </c>
      <c r="E20" s="172">
        <v>0</v>
      </c>
      <c r="F20" s="172">
        <v>0</v>
      </c>
      <c r="G20" s="175">
        <f>SUM(C20-(D20+E20+F20))</f>
        <v>0</v>
      </c>
    </row>
    <row r="21" spans="1:8" ht="51.6" customHeight="1">
      <c r="A21" s="92" t="s">
        <v>102</v>
      </c>
      <c r="B21" s="174">
        <v>0</v>
      </c>
      <c r="C21" s="174">
        <v>0</v>
      </c>
      <c r="D21" s="173" t="s">
        <v>99</v>
      </c>
      <c r="E21" s="174">
        <v>0</v>
      </c>
      <c r="F21" s="174">
        <v>0</v>
      </c>
      <c r="G21" s="175">
        <f>SUM(C21-(E21+F21))</f>
        <v>0</v>
      </c>
    </row>
    <row r="22" spans="1:8" ht="49.15" customHeight="1">
      <c r="A22" s="92" t="s">
        <v>103</v>
      </c>
      <c r="B22" s="174">
        <v>30072</v>
      </c>
      <c r="C22" s="174">
        <v>12624</v>
      </c>
      <c r="D22" s="176">
        <v>0</v>
      </c>
      <c r="E22" s="174">
        <v>12490</v>
      </c>
      <c r="F22" s="174">
        <v>134</v>
      </c>
      <c r="G22" s="175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55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64" t="s">
        <v>106</v>
      </c>
      <c r="B25" s="365"/>
      <c r="C25" s="365"/>
      <c r="D25" s="365"/>
      <c r="E25" s="365"/>
      <c r="F25" s="366"/>
      <c r="G25" s="177"/>
    </row>
    <row r="26" spans="1:8" ht="53.25" customHeight="1" thickBot="1">
      <c r="A26" s="362" t="s">
        <v>107</v>
      </c>
      <c r="B26" s="363"/>
      <c r="C26" s="178"/>
      <c r="D26" s="178"/>
      <c r="E26" s="179" t="s">
        <v>108</v>
      </c>
      <c r="F26" s="180"/>
      <c r="G26" s="181"/>
    </row>
    <row r="27" spans="1:8" ht="38.25" customHeight="1" thickTop="1">
      <c r="A27" s="182" t="s">
        <v>109</v>
      </c>
      <c r="B27" s="183">
        <v>11</v>
      </c>
      <c r="C27" s="184"/>
      <c r="D27" s="184"/>
      <c r="E27" s="182" t="s">
        <v>110</v>
      </c>
      <c r="F27" s="185">
        <v>0</v>
      </c>
      <c r="G27" s="186"/>
    </row>
    <row r="28" spans="1:8" ht="38.450000000000003" customHeight="1">
      <c r="A28" s="187" t="s">
        <v>111</v>
      </c>
      <c r="B28" s="188">
        <v>0</v>
      </c>
      <c r="C28" s="184"/>
      <c r="D28" s="184"/>
      <c r="E28" s="182" t="s">
        <v>112</v>
      </c>
      <c r="F28" s="189">
        <v>11</v>
      </c>
      <c r="G28" s="190"/>
    </row>
    <row r="29" spans="1:8" ht="51" customHeight="1" thickBot="1">
      <c r="A29" s="191" t="s">
        <v>113</v>
      </c>
      <c r="B29" s="273">
        <v>5532</v>
      </c>
      <c r="C29" s="193"/>
      <c r="D29" s="193"/>
      <c r="E29" s="191" t="s">
        <v>114</v>
      </c>
      <c r="F29" s="194">
        <v>0</v>
      </c>
      <c r="G29" s="112"/>
    </row>
    <row r="30" spans="1:8" ht="38.25" customHeight="1" thickBot="1">
      <c r="A30" s="381" t="s">
        <v>115</v>
      </c>
      <c r="B30" s="382"/>
      <c r="C30" s="382"/>
      <c r="D30" s="382"/>
      <c r="E30" s="113" t="s">
        <v>99</v>
      </c>
      <c r="F30" s="195"/>
      <c r="G30" s="115"/>
    </row>
    <row r="31" spans="1:8" ht="38.25" customHeight="1">
      <c r="A31" s="196"/>
      <c r="B31" s="196"/>
      <c r="C31" s="196"/>
      <c r="D31" s="196"/>
      <c r="E31" s="117"/>
      <c r="F31" s="197"/>
      <c r="G31" s="44"/>
    </row>
    <row r="32" spans="1:8" ht="35.450000000000003" customHeight="1">
      <c r="A32" s="198"/>
      <c r="B32" s="199"/>
      <c r="C32" s="199"/>
      <c r="D32" s="199"/>
      <c r="E32" s="199"/>
      <c r="F32" s="199"/>
      <c r="G32" s="199"/>
    </row>
    <row r="33" spans="1:7" ht="34.9" customHeight="1">
      <c r="A33" s="200"/>
      <c r="B33" s="204"/>
      <c r="C33" s="202"/>
      <c r="D33" s="202"/>
      <c r="E33" s="202"/>
      <c r="F33" s="202"/>
      <c r="G33" s="202"/>
    </row>
    <row r="34" spans="1:7" ht="35.450000000000003" customHeight="1">
      <c r="A34" s="383"/>
      <c r="B34" s="383"/>
      <c r="C34" s="383"/>
      <c r="D34" s="383"/>
      <c r="E34" s="383"/>
      <c r="F34" s="200"/>
      <c r="G34" s="200"/>
    </row>
    <row r="35" spans="1:7" ht="35.450000000000003" customHeight="1">
      <c r="A35" s="205"/>
      <c r="B35" s="204"/>
      <c r="C35" s="204"/>
      <c r="D35" s="204"/>
      <c r="E35" s="204"/>
      <c r="F35" s="200"/>
      <c r="G35" s="200"/>
    </row>
    <row r="36" spans="1:7" ht="286.89999999999998" customHeight="1">
      <c r="A36" s="383"/>
      <c r="B36" s="383"/>
      <c r="C36" s="383"/>
      <c r="D36" s="383"/>
      <c r="E36" s="383"/>
      <c r="F36" s="383"/>
      <c r="G36" s="383"/>
    </row>
    <row r="37" spans="1:7" ht="37.15" customHeight="1">
      <c r="A37" s="385"/>
      <c r="B37" s="385"/>
      <c r="C37" s="385"/>
      <c r="D37" s="385"/>
      <c r="E37" s="385"/>
      <c r="F37" s="204"/>
      <c r="G37" s="200"/>
    </row>
    <row r="38" spans="1:7" ht="49.9" customHeight="1">
      <c r="A38" s="383"/>
      <c r="B38" s="383"/>
      <c r="C38" s="383"/>
      <c r="D38" s="383"/>
      <c r="E38" s="383"/>
      <c r="F38" s="383"/>
      <c r="G38" s="383"/>
    </row>
    <row r="39" spans="1:7" ht="28.9" customHeight="1">
      <c r="A39" s="383"/>
      <c r="B39" s="383"/>
      <c r="C39" s="383"/>
      <c r="D39" s="383"/>
      <c r="E39" s="383"/>
      <c r="F39" s="383"/>
      <c r="G39" s="383"/>
    </row>
    <row r="40" spans="1:7" ht="28.9" customHeight="1">
      <c r="A40" s="384"/>
      <c r="B40" s="384"/>
      <c r="C40" s="384"/>
      <c r="D40" s="384"/>
      <c r="E40" s="384"/>
      <c r="F40" s="384"/>
      <c r="G40" s="384"/>
    </row>
    <row r="41" spans="1:7" ht="24.6" customHeight="1">
      <c r="A41" s="383"/>
      <c r="B41" s="383"/>
      <c r="C41" s="383"/>
      <c r="D41" s="383"/>
      <c r="E41" s="383"/>
      <c r="F41" s="204"/>
      <c r="G41" s="200"/>
    </row>
    <row r="42" spans="1:7" ht="36" customHeight="1">
      <c r="A42" s="383"/>
      <c r="B42" s="383"/>
      <c r="C42" s="383"/>
      <c r="D42" s="383"/>
      <c r="E42" s="383"/>
      <c r="F42" s="383"/>
      <c r="G42" s="383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193" priority="4" stopIfTrue="1" operator="notEqual">
      <formula>0</formula>
    </cfRule>
  </conditionalFormatting>
  <conditionalFormatting sqref="G17 G12">
    <cfRule type="cellIs" dxfId="192" priority="3" stopIfTrue="1" operator="equal">
      <formula>0</formula>
    </cfRule>
  </conditionalFormatting>
  <conditionalFormatting sqref="G25 G17:G22 G12">
    <cfRule type="cellIs" dxfId="191" priority="2" stopIfTrue="1" operator="notEqual">
      <formula>0</formula>
    </cfRule>
  </conditionalFormatting>
  <conditionalFormatting sqref="G17 G12">
    <cfRule type="cellIs" dxfId="190" priority="1" stopIfTrue="1" operator="equal">
      <formula>0</formula>
    </cfRule>
  </conditionalFormatting>
  <pageMargins left="0.7" right="0.7" top="0.75" bottom="0.75" header="0.3" footer="0.3"/>
  <drawing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30"/>
  <sheetViews>
    <sheetView workbookViewId="0">
      <selection sqref="A1:G30"/>
    </sheetView>
  </sheetViews>
  <sheetFormatPr defaultColWidth="21" defaultRowHeight="15"/>
  <sheetData>
    <row r="1" spans="1:7" ht="15.75">
      <c r="A1" s="32" t="s">
        <v>68</v>
      </c>
      <c r="B1" s="33"/>
      <c r="C1" s="32"/>
      <c r="D1" s="32"/>
      <c r="E1" s="32"/>
      <c r="F1" s="34"/>
      <c r="G1" s="34"/>
    </row>
    <row r="2" spans="1:7" ht="15.75">
      <c r="A2" s="35" t="s">
        <v>69</v>
      </c>
      <c r="B2" s="33"/>
      <c r="C2" s="32"/>
      <c r="D2" s="32"/>
      <c r="E2" s="32"/>
      <c r="F2" s="34"/>
      <c r="G2" s="34"/>
    </row>
    <row r="3" spans="1:7">
      <c r="A3" t="s">
        <v>70</v>
      </c>
      <c r="B3" s="36"/>
    </row>
    <row r="4" spans="1:7" ht="15.75" thickBot="1">
      <c r="B4" s="36"/>
    </row>
    <row r="5" spans="1:7" ht="24" thickBot="1">
      <c r="A5" s="37" t="s">
        <v>71</v>
      </c>
      <c r="B5" s="38"/>
      <c r="C5" s="39"/>
      <c r="D5" s="39"/>
      <c r="E5" s="39"/>
      <c r="F5" s="39"/>
      <c r="G5" s="40"/>
    </row>
    <row r="6" spans="1:7" ht="42" thickBot="1">
      <c r="A6" s="41" t="s">
        <v>72</v>
      </c>
      <c r="B6" s="340" t="s">
        <v>143</v>
      </c>
      <c r="C6" s="341"/>
      <c r="D6" s="42"/>
      <c r="E6" s="43" t="s">
        <v>73</v>
      </c>
      <c r="F6" s="342" t="s">
        <v>144</v>
      </c>
      <c r="G6" s="343"/>
    </row>
    <row r="7" spans="1:7" ht="42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145</v>
      </c>
      <c r="G7" s="347"/>
    </row>
    <row r="8" spans="1:7" ht="21" thickBot="1">
      <c r="A8" s="45"/>
      <c r="B8" s="46"/>
      <c r="C8" s="44"/>
      <c r="D8" s="44"/>
      <c r="E8" s="47"/>
      <c r="F8" s="348"/>
      <c r="G8" s="349"/>
    </row>
    <row r="9" spans="1:7" ht="20.25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1004</v>
      </c>
    </row>
    <row r="10" spans="1:7" ht="20.25">
      <c r="A10" s="52" t="s">
        <v>81</v>
      </c>
      <c r="B10" s="53">
        <v>1567</v>
      </c>
      <c r="C10" s="48"/>
      <c r="D10" s="48"/>
      <c r="E10" s="54" t="s">
        <v>82</v>
      </c>
      <c r="F10" s="55" t="s">
        <v>83</v>
      </c>
      <c r="G10" s="56">
        <v>992</v>
      </c>
    </row>
    <row r="11" spans="1:7" ht="20.25">
      <c r="A11" s="57" t="s">
        <v>84</v>
      </c>
      <c r="B11" s="58">
        <v>102</v>
      </c>
      <c r="C11" s="59"/>
      <c r="D11" s="59"/>
      <c r="E11" s="352" t="s">
        <v>85</v>
      </c>
      <c r="F11" s="60" t="s">
        <v>86</v>
      </c>
      <c r="G11" s="61">
        <v>12</v>
      </c>
    </row>
    <row r="12" spans="1:7" ht="21" thickBot="1">
      <c r="A12" s="62" t="s">
        <v>87</v>
      </c>
      <c r="B12" s="63">
        <v>992</v>
      </c>
      <c r="C12" s="64"/>
      <c r="D12" s="64"/>
      <c r="E12" s="353"/>
      <c r="F12" s="65" t="s">
        <v>4</v>
      </c>
      <c r="G12" s="66">
        <f>SUM(G9-(G10+G11))</f>
        <v>0</v>
      </c>
    </row>
    <row r="13" spans="1:7">
      <c r="A13" s="67"/>
      <c r="B13" s="354" t="s">
        <v>88</v>
      </c>
      <c r="C13" s="355"/>
      <c r="D13" s="355"/>
      <c r="E13" s="355"/>
      <c r="F13" s="355"/>
      <c r="G13" s="356"/>
    </row>
    <row r="14" spans="1:7" ht="15.75" thickBot="1">
      <c r="A14" s="68"/>
      <c r="B14" s="357" t="s">
        <v>89</v>
      </c>
      <c r="C14" s="358"/>
      <c r="D14" s="358"/>
      <c r="E14" s="358"/>
      <c r="F14" s="358"/>
      <c r="G14" s="359"/>
    </row>
    <row r="15" spans="1:7" ht="21" thickBot="1">
      <c r="A15" s="69" t="s">
        <v>90</v>
      </c>
      <c r="B15" s="70"/>
      <c r="C15" s="71"/>
      <c r="D15" s="71"/>
      <c r="E15" s="71"/>
      <c r="F15" s="71"/>
      <c r="G15" s="72"/>
    </row>
    <row r="16" spans="1:7" ht="8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7" ht="36.75">
      <c r="A17" s="78" t="s">
        <v>97</v>
      </c>
      <c r="B17" s="79">
        <f>SUM(B18,B20,B21,B22)</f>
        <v>1567</v>
      </c>
      <c r="C17" s="79">
        <f>SUM(C18:C22)</f>
        <v>1004</v>
      </c>
      <c r="D17" s="79">
        <f>SUM(D18:D22)</f>
        <v>0</v>
      </c>
      <c r="E17" s="79">
        <f>SUM(E18:E22)</f>
        <v>992</v>
      </c>
      <c r="F17" s="79">
        <f>SUM(F18:F22)</f>
        <v>12</v>
      </c>
      <c r="G17" s="80">
        <f>SUM(C17-(D17+E17+F17))</f>
        <v>0</v>
      </c>
    </row>
    <row r="18" spans="1:7" ht="15.75">
      <c r="A18" s="81" t="s">
        <v>98</v>
      </c>
      <c r="B18" s="82">
        <v>15</v>
      </c>
      <c r="C18" s="82">
        <v>4</v>
      </c>
      <c r="D18" s="83" t="s">
        <v>99</v>
      </c>
      <c r="E18" s="82">
        <v>4</v>
      </c>
      <c r="F18" s="82">
        <v>0</v>
      </c>
      <c r="G18" s="84">
        <f>SUM(C18-(E18+F18))</f>
        <v>0</v>
      </c>
    </row>
    <row r="19" spans="1:7" ht="15.75">
      <c r="A19" s="85" t="s">
        <v>100</v>
      </c>
      <c r="B19" s="86" t="s">
        <v>99</v>
      </c>
      <c r="C19" s="87">
        <v>0</v>
      </c>
      <c r="D19" s="88" t="s">
        <v>99</v>
      </c>
      <c r="E19" s="89">
        <v>0</v>
      </c>
      <c r="F19" s="89">
        <v>0</v>
      </c>
      <c r="G19" s="90">
        <f>SUM(C19-(E19+F19))</f>
        <v>0</v>
      </c>
    </row>
    <row r="20" spans="1:7" ht="60.75">
      <c r="A20" s="85" t="s">
        <v>101</v>
      </c>
      <c r="B20" s="89">
        <v>0</v>
      </c>
      <c r="C20" s="89">
        <v>0</v>
      </c>
      <c r="D20" s="91">
        <v>0</v>
      </c>
      <c r="E20" s="87">
        <v>0</v>
      </c>
      <c r="F20" s="87">
        <v>0</v>
      </c>
      <c r="G20" s="90">
        <f>SUM(C20-(D20+E20+F20))</f>
        <v>0</v>
      </c>
    </row>
    <row r="21" spans="1:7" ht="60.75">
      <c r="A21" s="81" t="s">
        <v>102</v>
      </c>
      <c r="B21" s="89">
        <v>0</v>
      </c>
      <c r="C21" s="89">
        <v>0</v>
      </c>
      <c r="D21" s="88" t="s">
        <v>99</v>
      </c>
      <c r="E21" s="89">
        <v>0</v>
      </c>
      <c r="F21" s="89">
        <v>0</v>
      </c>
      <c r="G21" s="90">
        <f>SUM(C21-(E21+F21))</f>
        <v>0</v>
      </c>
    </row>
    <row r="22" spans="1:7" ht="92.25">
      <c r="A22" s="92" t="s">
        <v>103</v>
      </c>
      <c r="B22" s="89">
        <v>1552</v>
      </c>
      <c r="C22" s="89">
        <v>1000</v>
      </c>
      <c r="D22" s="91">
        <v>0</v>
      </c>
      <c r="E22" s="89">
        <v>988</v>
      </c>
      <c r="F22" s="89">
        <v>12</v>
      </c>
      <c r="G22" s="90">
        <f>SUM(C22-(D22+E22+F22))</f>
        <v>0</v>
      </c>
    </row>
    <row r="23" spans="1:7" ht="18">
      <c r="A23" s="67"/>
      <c r="B23" s="354" t="s">
        <v>104</v>
      </c>
      <c r="C23" s="360"/>
      <c r="D23" s="360"/>
      <c r="E23" s="360"/>
      <c r="F23" s="255"/>
      <c r="G23" s="93"/>
    </row>
    <row r="24" spans="1:7" ht="18.75" thickBot="1">
      <c r="A24" s="67"/>
      <c r="B24" s="354" t="s">
        <v>105</v>
      </c>
      <c r="C24" s="360"/>
      <c r="D24" s="360"/>
      <c r="E24" s="360"/>
      <c r="F24" s="360"/>
      <c r="G24" s="361"/>
    </row>
    <row r="25" spans="1:7" ht="18.75" thickBot="1">
      <c r="A25" s="337" t="s">
        <v>106</v>
      </c>
      <c r="B25" s="338"/>
      <c r="C25" s="338"/>
      <c r="D25" s="338"/>
      <c r="E25" s="338"/>
      <c r="F25" s="339"/>
      <c r="G25" s="94"/>
    </row>
    <row r="26" spans="1:7" ht="79.5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7" ht="19.5" thickTop="1">
      <c r="A27" s="99" t="s">
        <v>109</v>
      </c>
      <c r="B27" s="100">
        <v>0</v>
      </c>
      <c r="C27" s="101"/>
      <c r="D27" s="101"/>
      <c r="E27" s="99" t="s">
        <v>110</v>
      </c>
      <c r="F27" s="102">
        <v>0</v>
      </c>
      <c r="G27" s="103"/>
    </row>
    <row r="28" spans="1:7" ht="31.5">
      <c r="A28" s="104" t="s">
        <v>111</v>
      </c>
      <c r="B28" s="105">
        <v>0</v>
      </c>
      <c r="C28" s="101"/>
      <c r="D28" s="101"/>
      <c r="E28" s="99" t="s">
        <v>112</v>
      </c>
      <c r="F28" s="106">
        <v>0</v>
      </c>
      <c r="G28" s="107"/>
    </row>
    <row r="29" spans="1:7" ht="62.25" thickBot="1">
      <c r="A29" s="108" t="s">
        <v>113</v>
      </c>
      <c r="B29" s="109">
        <v>537</v>
      </c>
      <c r="C29" s="110"/>
      <c r="D29" s="110"/>
      <c r="E29" s="108" t="s">
        <v>114</v>
      </c>
      <c r="F29" s="111">
        <v>0</v>
      </c>
      <c r="G29" s="112"/>
    </row>
    <row r="30" spans="1:7" ht="16.5" thickBot="1">
      <c r="A30" s="334" t="s">
        <v>115</v>
      </c>
      <c r="B30" s="335"/>
      <c r="C30" s="335"/>
      <c r="D30" s="335"/>
      <c r="E30" s="113"/>
      <c r="F30" s="114"/>
      <c r="G30" s="115"/>
    </row>
  </sheetData>
  <mergeCells count="14">
    <mergeCell ref="A26:B26"/>
    <mergeCell ref="A30:D30"/>
    <mergeCell ref="E11:E12"/>
    <mergeCell ref="B13:G13"/>
    <mergeCell ref="B14:G14"/>
    <mergeCell ref="B23:E23"/>
    <mergeCell ref="B24:G24"/>
    <mergeCell ref="A25:F25"/>
    <mergeCell ref="A9:B9"/>
    <mergeCell ref="B6:C6"/>
    <mergeCell ref="F6:G6"/>
    <mergeCell ref="B7:C7"/>
    <mergeCell ref="F7:G7"/>
    <mergeCell ref="F8:G8"/>
  </mergeCells>
  <conditionalFormatting sqref="G25 G17:G22 G12">
    <cfRule type="cellIs" dxfId="189" priority="2" stopIfTrue="1" operator="notEqual">
      <formula>0</formula>
    </cfRule>
  </conditionalFormatting>
  <conditionalFormatting sqref="G17 G12">
    <cfRule type="cellIs" dxfId="188" priority="1" stopIfTrue="1" operator="equal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27</v>
      </c>
      <c r="C6" s="341"/>
      <c r="D6" s="42"/>
      <c r="E6" s="43" t="s">
        <v>73</v>
      </c>
      <c r="F6" s="342" t="s">
        <v>146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147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126">
        <v>16238</v>
      </c>
    </row>
    <row r="10" spans="1:8" ht="34.15" customHeight="1">
      <c r="A10" s="52" t="s">
        <v>81</v>
      </c>
      <c r="B10" s="127">
        <v>37034</v>
      </c>
      <c r="C10" s="48"/>
      <c r="D10" s="48"/>
      <c r="E10" s="54" t="s">
        <v>82</v>
      </c>
      <c r="F10" s="55" t="s">
        <v>83</v>
      </c>
      <c r="G10" s="128">
        <v>16135</v>
      </c>
    </row>
    <row r="11" spans="1:8" ht="36" customHeight="1">
      <c r="A11" s="57" t="s">
        <v>84</v>
      </c>
      <c r="B11" s="129">
        <v>5733</v>
      </c>
      <c r="C11" s="59"/>
      <c r="D11" s="59"/>
      <c r="E11" s="352" t="s">
        <v>85</v>
      </c>
      <c r="F11" s="60" t="s">
        <v>86</v>
      </c>
      <c r="G11" s="61">
        <v>103</v>
      </c>
    </row>
    <row r="12" spans="1:8" ht="33" customHeight="1" thickBot="1">
      <c r="A12" s="62" t="s">
        <v>87</v>
      </c>
      <c r="B12" s="130">
        <v>16135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900000000000006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15" customHeight="1">
      <c r="A17" s="78" t="s">
        <v>97</v>
      </c>
      <c r="B17" s="79">
        <f>SUM(B18,B20,B21,B22)</f>
        <v>37034</v>
      </c>
      <c r="C17" s="79">
        <f>SUM(C18:C22)</f>
        <v>16238</v>
      </c>
      <c r="D17" s="79">
        <f>SUM(D18:D22)</f>
        <v>0</v>
      </c>
      <c r="E17" s="79">
        <f>SUM(E18:E22)</f>
        <v>16135</v>
      </c>
      <c r="F17" s="79">
        <f>SUM(F18:F22)</f>
        <v>103</v>
      </c>
      <c r="G17" s="80">
        <f>SUM(C17-(D17+E17+F17))</f>
        <v>0</v>
      </c>
    </row>
    <row r="18" spans="1:8" ht="36.4" customHeight="1">
      <c r="A18" s="81" t="s">
        <v>98</v>
      </c>
      <c r="B18" s="82">
        <v>247</v>
      </c>
      <c r="C18" s="82">
        <v>50</v>
      </c>
      <c r="D18" s="83" t="s">
        <v>99</v>
      </c>
      <c r="E18" s="82">
        <v>49</v>
      </c>
      <c r="F18" s="82">
        <v>1</v>
      </c>
      <c r="G18" s="84">
        <f>SUM(C18-(E18+F18))</f>
        <v>0</v>
      </c>
    </row>
    <row r="19" spans="1:8" ht="36.4" customHeight="1">
      <c r="A19" s="85" t="s">
        <v>100</v>
      </c>
      <c r="B19" s="86" t="s">
        <v>99</v>
      </c>
      <c r="C19" s="87"/>
      <c r="D19" s="88" t="s">
        <v>99</v>
      </c>
      <c r="E19" s="89"/>
      <c r="F19" s="89"/>
      <c r="G19" s="90">
        <f>SUM(C19-(E19+F19))</f>
        <v>0</v>
      </c>
    </row>
    <row r="20" spans="1:8" ht="36.4" customHeight="1">
      <c r="A20" s="85" t="s">
        <v>101</v>
      </c>
      <c r="B20" s="89">
        <v>0</v>
      </c>
      <c r="C20" s="89"/>
      <c r="D20" s="91"/>
      <c r="E20" s="87"/>
      <c r="F20" s="87"/>
      <c r="G20" s="90">
        <f>SUM(C20-(D20+E20+F20))</f>
        <v>0</v>
      </c>
    </row>
    <row r="21" spans="1:8" ht="51.6" customHeight="1">
      <c r="A21" s="81" t="s">
        <v>102</v>
      </c>
      <c r="B21" s="89"/>
      <c r="C21" s="89"/>
      <c r="D21" s="88" t="s">
        <v>99</v>
      </c>
      <c r="E21" s="89"/>
      <c r="F21" s="89"/>
      <c r="G21" s="90">
        <f>SUM(C21-(E21+F21))</f>
        <v>0</v>
      </c>
    </row>
    <row r="22" spans="1:8" ht="49.15" customHeight="1">
      <c r="A22" s="92" t="s">
        <v>103</v>
      </c>
      <c r="B22" s="89">
        <v>36787</v>
      </c>
      <c r="C22" s="216">
        <v>16188</v>
      </c>
      <c r="D22" s="91"/>
      <c r="E22" s="89">
        <v>16086</v>
      </c>
      <c r="F22" s="89">
        <v>102</v>
      </c>
      <c r="G22" s="90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55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0</v>
      </c>
      <c r="C27" s="101"/>
      <c r="D27" s="101"/>
      <c r="E27" s="99" t="s">
        <v>110</v>
      </c>
      <c r="F27" s="102">
        <v>15</v>
      </c>
      <c r="G27" s="103"/>
    </row>
    <row r="28" spans="1:8" ht="38.450000000000003" customHeight="1">
      <c r="A28" s="104" t="s">
        <v>111</v>
      </c>
      <c r="B28" s="105">
        <v>0</v>
      </c>
      <c r="C28" s="101"/>
      <c r="D28" s="101"/>
      <c r="E28" s="99" t="s">
        <v>112</v>
      </c>
      <c r="F28" s="106">
        <v>0</v>
      </c>
      <c r="G28" s="107"/>
    </row>
    <row r="29" spans="1:8" ht="51" customHeight="1" thickBot="1">
      <c r="A29" s="108" t="s">
        <v>113</v>
      </c>
      <c r="B29" s="131">
        <v>1617</v>
      </c>
      <c r="C29" s="110"/>
      <c r="D29" s="110"/>
      <c r="E29" s="108" t="s">
        <v>114</v>
      </c>
      <c r="F29" s="111">
        <v>0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>
        <v>0</v>
      </c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9" customHeight="1">
      <c r="A33" s="121"/>
      <c r="B33" s="124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125"/>
      <c r="B35" s="123"/>
      <c r="C35" s="123"/>
      <c r="D35" s="123"/>
      <c r="E35" s="123"/>
      <c r="F35" s="121"/>
      <c r="G35" s="121"/>
    </row>
    <row r="36" spans="1:7" ht="286.89999999999998" customHeight="1">
      <c r="A36" s="329"/>
      <c r="B36" s="329"/>
      <c r="C36" s="329"/>
      <c r="D36" s="329"/>
      <c r="E36" s="329"/>
      <c r="F36" s="329"/>
      <c r="G36" s="329"/>
    </row>
    <row r="37" spans="1:7" ht="37.15" customHeight="1">
      <c r="A37" s="336"/>
      <c r="B37" s="336"/>
      <c r="C37" s="336"/>
      <c r="D37" s="336"/>
      <c r="E37" s="336"/>
      <c r="F37" s="124"/>
      <c r="G37" s="121"/>
    </row>
    <row r="38" spans="1:7" ht="49.9" customHeight="1">
      <c r="A38" s="331"/>
      <c r="B38" s="331"/>
      <c r="C38" s="331"/>
      <c r="D38" s="331"/>
      <c r="E38" s="331"/>
      <c r="F38" s="331"/>
      <c r="G38" s="331"/>
    </row>
    <row r="39" spans="1:7" ht="28.9" customHeight="1">
      <c r="A39" s="329"/>
      <c r="B39" s="329"/>
      <c r="C39" s="329"/>
      <c r="D39" s="329"/>
      <c r="E39" s="329"/>
      <c r="F39" s="329"/>
      <c r="G39" s="329"/>
    </row>
    <row r="40" spans="1:7" ht="28.9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124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187" priority="4" stopIfTrue="1" operator="notEqual">
      <formula>0</formula>
    </cfRule>
  </conditionalFormatting>
  <conditionalFormatting sqref="G17 G12">
    <cfRule type="cellIs" dxfId="186" priority="3" stopIfTrue="1" operator="equal">
      <formula>0</formula>
    </cfRule>
  </conditionalFormatting>
  <conditionalFormatting sqref="G25 G17:G22 G12">
    <cfRule type="cellIs" dxfId="185" priority="2" stopIfTrue="1" operator="notEqual">
      <formula>0</formula>
    </cfRule>
  </conditionalFormatting>
  <conditionalFormatting sqref="G17 G12">
    <cfRule type="cellIs" dxfId="184" priority="1" stopIfTrue="1" operator="equal">
      <formula>0</formula>
    </cfRule>
  </conditionalFormatting>
  <pageMargins left="0.7" right="0.7" top="0.75" bottom="0.75" header="0.3" footer="0.3"/>
  <drawing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275" t="s">
        <v>68</v>
      </c>
      <c r="B1" s="276"/>
      <c r="C1" s="275"/>
      <c r="D1" s="275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148</v>
      </c>
      <c r="C6" s="341"/>
      <c r="D6" s="42"/>
      <c r="E6" s="43" t="s">
        <v>73</v>
      </c>
      <c r="F6" s="342" t="s">
        <v>149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150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277">
        <v>19324</v>
      </c>
    </row>
    <row r="10" spans="1:8" ht="34.15" customHeight="1">
      <c r="A10" s="52" t="s">
        <v>81</v>
      </c>
      <c r="B10" s="127">
        <v>37859</v>
      </c>
      <c r="C10" s="48"/>
      <c r="D10" s="48"/>
      <c r="E10" s="54" t="s">
        <v>82</v>
      </c>
      <c r="F10" s="55" t="s">
        <v>83</v>
      </c>
      <c r="G10" s="278">
        <v>18304</v>
      </c>
    </row>
    <row r="11" spans="1:8" ht="36" customHeight="1">
      <c r="A11" s="57" t="s">
        <v>84</v>
      </c>
      <c r="B11" s="129">
        <v>4483</v>
      </c>
      <c r="C11" s="59"/>
      <c r="D11" s="59"/>
      <c r="E11" s="352" t="s">
        <v>85</v>
      </c>
      <c r="F11" s="60" t="s">
        <v>86</v>
      </c>
      <c r="G11" s="279">
        <v>1020</v>
      </c>
    </row>
    <row r="12" spans="1:8" ht="33" customHeight="1" thickBot="1">
      <c r="A12" s="62" t="s">
        <v>87</v>
      </c>
      <c r="B12" s="63">
        <v>18304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900000000000006" customHeight="1" thickBo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15" customHeight="1">
      <c r="A17" s="78" t="s">
        <v>97</v>
      </c>
      <c r="B17" s="79">
        <f>SUM(B18,B20,B21,B22)</f>
        <v>37859</v>
      </c>
      <c r="C17" s="277">
        <f>SUM(C18:C22)</f>
        <v>19324</v>
      </c>
      <c r="D17" s="279">
        <f>SUM(D18:D22)</f>
        <v>0</v>
      </c>
      <c r="E17" s="280">
        <f>SUM(E18:E22)</f>
        <v>18304</v>
      </c>
      <c r="F17" s="281">
        <f>SUM(F18:F22)</f>
        <v>1020</v>
      </c>
      <c r="G17" s="80">
        <f>SUM(C17-(D17+E17+F17))</f>
        <v>0</v>
      </c>
    </row>
    <row r="18" spans="1:8" ht="36.4" customHeight="1">
      <c r="A18" s="81" t="s">
        <v>98</v>
      </c>
      <c r="B18" s="82">
        <v>173</v>
      </c>
      <c r="C18" s="82">
        <v>45</v>
      </c>
      <c r="D18" s="83" t="s">
        <v>99</v>
      </c>
      <c r="E18" s="82">
        <v>44</v>
      </c>
      <c r="F18" s="82">
        <v>1</v>
      </c>
      <c r="G18" s="84">
        <f>SUM(C18-(E18+F18))</f>
        <v>0</v>
      </c>
    </row>
    <row r="19" spans="1:8" ht="36.4" customHeight="1">
      <c r="A19" s="85" t="s">
        <v>100</v>
      </c>
      <c r="B19" s="86" t="s">
        <v>99</v>
      </c>
      <c r="C19" s="87">
        <v>0</v>
      </c>
      <c r="D19" s="88" t="s">
        <v>99</v>
      </c>
      <c r="E19" s="89">
        <v>0</v>
      </c>
      <c r="F19" s="89">
        <v>0</v>
      </c>
      <c r="G19" s="90">
        <f>SUM(C19-(E19+F19))</f>
        <v>0</v>
      </c>
    </row>
    <row r="20" spans="1:8" ht="36.4" customHeight="1">
      <c r="A20" s="85" t="s">
        <v>101</v>
      </c>
      <c r="B20" s="89">
        <v>0</v>
      </c>
      <c r="C20" s="89">
        <v>0</v>
      </c>
      <c r="D20" s="91">
        <v>0</v>
      </c>
      <c r="E20" s="87">
        <v>0</v>
      </c>
      <c r="F20" s="87">
        <v>0</v>
      </c>
      <c r="G20" s="90">
        <f>SUM(C20-(D20+E20+F20))</f>
        <v>0</v>
      </c>
    </row>
    <row r="21" spans="1:8" ht="51.6" customHeight="1">
      <c r="A21" s="81" t="s">
        <v>102</v>
      </c>
      <c r="B21" s="89">
        <v>0</v>
      </c>
      <c r="C21" s="89">
        <v>0</v>
      </c>
      <c r="D21" s="88" t="s">
        <v>99</v>
      </c>
      <c r="E21" s="89">
        <v>0</v>
      </c>
      <c r="F21" s="89">
        <v>0</v>
      </c>
      <c r="G21" s="90">
        <f>SUM(C21-(E21+F21))</f>
        <v>0</v>
      </c>
    </row>
    <row r="22" spans="1:8" ht="49.15" customHeight="1">
      <c r="A22" s="282" t="s">
        <v>103</v>
      </c>
      <c r="B22" s="89">
        <v>37686</v>
      </c>
      <c r="C22" s="89">
        <v>19279</v>
      </c>
      <c r="D22" s="91">
        <v>0</v>
      </c>
      <c r="E22" s="89">
        <v>18260</v>
      </c>
      <c r="F22" s="89">
        <v>1019</v>
      </c>
      <c r="G22" s="90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69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0</v>
      </c>
      <c r="C27" s="101"/>
      <c r="D27" s="101"/>
      <c r="E27" s="99" t="s">
        <v>110</v>
      </c>
      <c r="F27" s="102">
        <v>35</v>
      </c>
      <c r="G27" s="103"/>
    </row>
    <row r="28" spans="1:8" ht="38.450000000000003" customHeight="1">
      <c r="A28" s="104" t="s">
        <v>111</v>
      </c>
      <c r="B28" s="105">
        <v>0</v>
      </c>
      <c r="C28" s="101"/>
      <c r="D28" s="101"/>
      <c r="E28" s="99" t="s">
        <v>112</v>
      </c>
      <c r="F28" s="106">
        <v>0</v>
      </c>
      <c r="G28" s="107"/>
    </row>
    <row r="29" spans="1:8" ht="51" customHeight="1" thickBot="1">
      <c r="A29" s="108" t="s">
        <v>113</v>
      </c>
      <c r="B29" s="109">
        <v>1203</v>
      </c>
      <c r="C29" s="110"/>
      <c r="D29" s="110"/>
      <c r="E29" s="108" t="s">
        <v>114</v>
      </c>
      <c r="F29" s="111">
        <v>0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/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9" customHeight="1">
      <c r="A33" s="121"/>
      <c r="B33" s="124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125"/>
      <c r="B35" s="123"/>
      <c r="C35" s="123"/>
      <c r="D35" s="123"/>
      <c r="E35" s="123"/>
      <c r="F35" s="121"/>
      <c r="G35" s="121"/>
    </row>
    <row r="36" spans="1:7" ht="286.89999999999998" customHeight="1">
      <c r="A36" s="329"/>
      <c r="B36" s="329"/>
      <c r="C36" s="329"/>
      <c r="D36" s="329"/>
      <c r="E36" s="329"/>
      <c r="F36" s="329"/>
      <c r="G36" s="329"/>
    </row>
    <row r="37" spans="1:7" ht="37.15" customHeight="1">
      <c r="A37" s="336"/>
      <c r="B37" s="336"/>
      <c r="C37" s="336"/>
      <c r="D37" s="336"/>
      <c r="E37" s="336"/>
      <c r="F37" s="124"/>
      <c r="G37" s="121"/>
    </row>
    <row r="38" spans="1:7" ht="49.9" customHeight="1">
      <c r="A38" s="331"/>
      <c r="B38" s="331"/>
      <c r="C38" s="331"/>
      <c r="D38" s="331"/>
      <c r="E38" s="331"/>
      <c r="F38" s="331"/>
      <c r="G38" s="331"/>
    </row>
    <row r="39" spans="1:7" ht="28.9" customHeight="1">
      <c r="A39" s="329"/>
      <c r="B39" s="329"/>
      <c r="C39" s="329"/>
      <c r="D39" s="329"/>
      <c r="E39" s="329"/>
      <c r="F39" s="329"/>
      <c r="G39" s="329"/>
    </row>
    <row r="40" spans="1:7" ht="28.9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124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183" priority="6" stopIfTrue="1" operator="notEqual">
      <formula>0</formula>
    </cfRule>
  </conditionalFormatting>
  <conditionalFormatting sqref="G17 G12">
    <cfRule type="cellIs" dxfId="182" priority="5" stopIfTrue="1" operator="equal">
      <formula>0</formula>
    </cfRule>
  </conditionalFormatting>
  <conditionalFormatting sqref="G25 G17:G22 G12">
    <cfRule type="cellIs" dxfId="181" priority="4" stopIfTrue="1" operator="notEqual">
      <formula>0</formula>
    </cfRule>
  </conditionalFormatting>
  <conditionalFormatting sqref="G17 G12">
    <cfRule type="cellIs" dxfId="180" priority="3" stopIfTrue="1" operator="equal">
      <formula>0</formula>
    </cfRule>
  </conditionalFormatting>
  <conditionalFormatting sqref="G25 G17:G22 G12">
    <cfRule type="cellIs" dxfId="179" priority="2" stopIfTrue="1" operator="notEqual">
      <formula>0</formula>
    </cfRule>
  </conditionalFormatting>
  <conditionalFormatting sqref="G17 G12">
    <cfRule type="cellIs" dxfId="178" priority="1" stopIfTrue="1" operator="equal">
      <formula>0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151</v>
      </c>
      <c r="C6" s="341"/>
      <c r="D6" s="42"/>
      <c r="E6" s="43" t="s">
        <v>73</v>
      </c>
      <c r="F6" s="342" t="s">
        <v>152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153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29164</v>
      </c>
    </row>
    <row r="10" spans="1:8" ht="34.15" customHeight="1">
      <c r="A10" s="52" t="s">
        <v>81</v>
      </c>
      <c r="B10" s="53">
        <v>51028</v>
      </c>
      <c r="C10" s="48"/>
      <c r="D10" s="48"/>
      <c r="E10" s="54" t="s">
        <v>82</v>
      </c>
      <c r="F10" s="55" t="s">
        <v>83</v>
      </c>
      <c r="G10" s="56">
        <v>28873</v>
      </c>
    </row>
    <row r="11" spans="1:8" ht="36" customHeight="1">
      <c r="A11" s="57" t="s">
        <v>84</v>
      </c>
      <c r="B11" s="58">
        <v>4171</v>
      </c>
      <c r="C11" s="59"/>
      <c r="D11" s="59"/>
      <c r="E11" s="352" t="s">
        <v>85</v>
      </c>
      <c r="F11" s="60" t="s">
        <v>86</v>
      </c>
      <c r="G11" s="61">
        <v>291</v>
      </c>
    </row>
    <row r="12" spans="1:8" ht="33" customHeight="1" thickBot="1">
      <c r="A12" s="62" t="s">
        <v>87</v>
      </c>
      <c r="B12" s="63">
        <v>28875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900000000000006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15" customHeight="1">
      <c r="A17" s="78" t="s">
        <v>97</v>
      </c>
      <c r="B17" s="79">
        <f>SUM(B18,B20,B21,B22)</f>
        <v>51376</v>
      </c>
      <c r="C17" s="79">
        <f>SUM(C18:C22)</f>
        <v>29164</v>
      </c>
      <c r="D17" s="79">
        <f>SUM(D18:D22)</f>
        <v>0</v>
      </c>
      <c r="E17" s="79">
        <f>SUM(E18:E22)</f>
        <v>28873</v>
      </c>
      <c r="F17" s="79">
        <f>SUM(F18:F22)</f>
        <v>291</v>
      </c>
      <c r="G17" s="80">
        <f>SUM(C17-(D17+E17+F17))</f>
        <v>0</v>
      </c>
    </row>
    <row r="18" spans="1:8" ht="36.4" customHeight="1">
      <c r="A18" s="81" t="s">
        <v>98</v>
      </c>
      <c r="B18" s="82">
        <f>543+2063+119+105</f>
        <v>2830</v>
      </c>
      <c r="C18" s="82">
        <f>45+471+12+19</f>
        <v>547</v>
      </c>
      <c r="D18" s="83" t="s">
        <v>99</v>
      </c>
      <c r="E18" s="82">
        <f>45+468+12+19</f>
        <v>544</v>
      </c>
      <c r="F18" s="82">
        <v>3</v>
      </c>
      <c r="G18" s="84">
        <f>SUM(C18-(E18+F18))</f>
        <v>0</v>
      </c>
    </row>
    <row r="19" spans="1:8" ht="36.4" customHeight="1">
      <c r="A19" s="85" t="s">
        <v>100</v>
      </c>
      <c r="B19" s="86" t="s">
        <v>99</v>
      </c>
      <c r="C19" s="87">
        <v>0</v>
      </c>
      <c r="D19" s="88" t="s">
        <v>99</v>
      </c>
      <c r="E19" s="89">
        <v>0</v>
      </c>
      <c r="F19" s="89">
        <v>0</v>
      </c>
      <c r="G19" s="90">
        <f>SUM(C19-(E19+F19))</f>
        <v>0</v>
      </c>
    </row>
    <row r="20" spans="1:8" ht="36.4" customHeight="1">
      <c r="A20" s="85" t="s">
        <v>101</v>
      </c>
      <c r="B20" s="89">
        <v>0</v>
      </c>
      <c r="C20" s="89">
        <v>0</v>
      </c>
      <c r="D20" s="91"/>
      <c r="E20" s="87">
        <v>0</v>
      </c>
      <c r="F20" s="87">
        <v>0</v>
      </c>
      <c r="G20" s="90">
        <f>SUM(C20-(D20+E20+F20))</f>
        <v>0</v>
      </c>
    </row>
    <row r="21" spans="1:8" ht="51.6" customHeight="1">
      <c r="A21" s="81" t="s">
        <v>102</v>
      </c>
      <c r="B21" s="89">
        <v>2</v>
      </c>
      <c r="C21" s="89">
        <v>2</v>
      </c>
      <c r="D21" s="88" t="s">
        <v>99</v>
      </c>
      <c r="E21" s="89">
        <v>2</v>
      </c>
      <c r="F21" s="89">
        <v>0</v>
      </c>
      <c r="G21" s="90">
        <f>SUM(C21-(E21+F21))</f>
        <v>0</v>
      </c>
    </row>
    <row r="22" spans="1:8" ht="49.15" customHeight="1">
      <c r="A22" s="92" t="s">
        <v>103</v>
      </c>
      <c r="B22" s="89">
        <f>53+38+48437+16</f>
        <v>48544</v>
      </c>
      <c r="C22" s="89">
        <f>50+32+30+78+28167+69+151+10+18+10</f>
        <v>28615</v>
      </c>
      <c r="D22" s="91"/>
      <c r="E22" s="89">
        <f>50+32+28167+69+10+1-2</f>
        <v>28327</v>
      </c>
      <c r="F22" s="89">
        <f>108+151+18+10-1+2</f>
        <v>288</v>
      </c>
      <c r="G22" s="90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69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28</v>
      </c>
      <c r="C27" s="101"/>
      <c r="D27" s="101"/>
      <c r="E27" s="99" t="s">
        <v>110</v>
      </c>
      <c r="F27" s="102">
        <v>134</v>
      </c>
      <c r="G27" s="103"/>
    </row>
    <row r="28" spans="1:8" ht="38.450000000000003" customHeight="1">
      <c r="A28" s="104" t="s">
        <v>111</v>
      </c>
      <c r="B28" s="105">
        <v>1</v>
      </c>
      <c r="C28" s="101"/>
      <c r="D28" s="101"/>
      <c r="E28" s="99" t="s">
        <v>112</v>
      </c>
      <c r="F28" s="106">
        <v>0</v>
      </c>
      <c r="G28" s="107"/>
    </row>
    <row r="29" spans="1:8" ht="51" customHeight="1" thickBot="1">
      <c r="A29" s="108" t="s">
        <v>113</v>
      </c>
      <c r="B29" s="109">
        <v>11255</v>
      </c>
      <c r="C29" s="110"/>
      <c r="D29" s="110"/>
      <c r="E29" s="108" t="s">
        <v>114</v>
      </c>
      <c r="F29" s="111">
        <v>0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/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9" customHeight="1">
      <c r="A33" s="121"/>
      <c r="B33" s="230"/>
      <c r="C33" s="122"/>
      <c r="D33" s="122"/>
      <c r="E33" s="122"/>
      <c r="F33" s="122"/>
      <c r="G33" s="122"/>
    </row>
    <row r="34" spans="1:7" ht="35.450000000000003" customHeight="1">
      <c r="A34" s="228"/>
      <c r="B34" s="228"/>
      <c r="C34" s="228"/>
      <c r="D34" s="228"/>
      <c r="E34" s="228"/>
      <c r="F34" s="121"/>
      <c r="G34" s="121"/>
    </row>
    <row r="35" spans="1:7" ht="35.450000000000003" customHeight="1">
      <c r="A35" s="231"/>
      <c r="B35" s="228"/>
      <c r="C35" s="228"/>
      <c r="D35" s="228"/>
      <c r="E35" s="228"/>
      <c r="F35" s="121"/>
      <c r="G35" s="121"/>
    </row>
    <row r="36" spans="1:7" ht="286.89999999999998" customHeight="1">
      <c r="A36" s="228"/>
      <c r="B36" s="228"/>
      <c r="C36" s="228"/>
      <c r="D36" s="228"/>
      <c r="E36" s="228"/>
      <c r="F36" s="228"/>
      <c r="G36" s="228"/>
    </row>
    <row r="37" spans="1:7" ht="37.15" customHeight="1">
      <c r="A37" s="231"/>
      <c r="B37" s="231"/>
      <c r="C37" s="231"/>
      <c r="D37" s="231"/>
      <c r="E37" s="231"/>
      <c r="F37" s="230"/>
      <c r="G37" s="121"/>
    </row>
    <row r="38" spans="1:7" ht="49.9" customHeight="1">
      <c r="A38" s="230"/>
      <c r="B38" s="230"/>
      <c r="C38" s="230"/>
      <c r="D38" s="230"/>
      <c r="E38" s="230"/>
      <c r="F38" s="230"/>
      <c r="G38" s="230"/>
    </row>
    <row r="39" spans="1:7" ht="28.9" customHeight="1">
      <c r="A39" s="228"/>
      <c r="B39" s="228"/>
      <c r="C39" s="228"/>
      <c r="D39" s="228"/>
      <c r="E39" s="228"/>
      <c r="F39" s="228"/>
      <c r="G39" s="228"/>
    </row>
    <row r="40" spans="1:7" ht="28.9" customHeight="1">
      <c r="A40" s="229"/>
      <c r="B40" s="229"/>
      <c r="C40" s="229"/>
      <c r="D40" s="229"/>
      <c r="E40" s="229"/>
      <c r="F40" s="229"/>
      <c r="G40" s="229"/>
    </row>
    <row r="41" spans="1:7" ht="24.6" customHeight="1">
      <c r="A41" s="230"/>
      <c r="B41" s="230"/>
      <c r="C41" s="230"/>
      <c r="D41" s="230"/>
      <c r="E41" s="230"/>
      <c r="F41" s="230"/>
      <c r="G41" s="121"/>
    </row>
    <row r="42" spans="1:7" ht="36" customHeight="1">
      <c r="A42" s="230"/>
      <c r="B42" s="230"/>
      <c r="C42" s="230"/>
      <c r="D42" s="230"/>
      <c r="E42" s="230"/>
      <c r="F42" s="230"/>
      <c r="G42" s="230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14">
    <mergeCell ref="A9:B9"/>
    <mergeCell ref="B6:C6"/>
    <mergeCell ref="F6:G6"/>
    <mergeCell ref="B7:C7"/>
    <mergeCell ref="F7:G7"/>
    <mergeCell ref="F8:G8"/>
    <mergeCell ref="A26:B26"/>
    <mergeCell ref="A30:D30"/>
    <mergeCell ref="E11:E12"/>
    <mergeCell ref="B13:G13"/>
    <mergeCell ref="B14:G14"/>
    <mergeCell ref="B23:E23"/>
    <mergeCell ref="B24:G24"/>
    <mergeCell ref="A25:F25"/>
  </mergeCells>
  <conditionalFormatting sqref="G25 G17:G22 G12">
    <cfRule type="cellIs" dxfId="177" priority="4" stopIfTrue="1" operator="notEqual">
      <formula>0</formula>
    </cfRule>
  </conditionalFormatting>
  <conditionalFormatting sqref="G17 G12">
    <cfRule type="cellIs" dxfId="176" priority="3" stopIfTrue="1" operator="equal">
      <formula>0</formula>
    </cfRule>
  </conditionalFormatting>
  <conditionalFormatting sqref="G25 G17:G22 G12">
    <cfRule type="cellIs" dxfId="175" priority="2" stopIfTrue="1" operator="notEqual">
      <formula>0</formula>
    </cfRule>
  </conditionalFormatting>
  <conditionalFormatting sqref="G17 G12">
    <cfRule type="cellIs" dxfId="174" priority="1" stopIfTrue="1" operator="equal">
      <formula>0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4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35" customHeight="1">
      <c r="A2" s="35" t="s">
        <v>69</v>
      </c>
      <c r="B2" s="33"/>
      <c r="C2" s="32"/>
      <c r="D2" s="32"/>
      <c r="E2" s="32"/>
      <c r="F2" s="34"/>
      <c r="G2" s="34"/>
    </row>
    <row r="3" spans="1:8" ht="19.350000000000001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154</v>
      </c>
      <c r="C6" s="341"/>
      <c r="D6" s="42"/>
      <c r="E6" s="43" t="s">
        <v>73</v>
      </c>
      <c r="F6" s="342" t="s">
        <v>155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156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14840</v>
      </c>
    </row>
    <row r="10" spans="1:8" ht="34.35" customHeight="1">
      <c r="A10" s="52" t="s">
        <v>81</v>
      </c>
      <c r="B10" s="53">
        <v>22772</v>
      </c>
      <c r="C10" s="48"/>
      <c r="D10" s="48"/>
      <c r="E10" s="54" t="s">
        <v>82</v>
      </c>
      <c r="F10" s="55" t="s">
        <v>83</v>
      </c>
      <c r="G10" s="56">
        <v>14746</v>
      </c>
    </row>
    <row r="11" spans="1:8" ht="36" customHeight="1">
      <c r="A11" s="57" t="s">
        <v>84</v>
      </c>
      <c r="B11" s="58">
        <v>2169</v>
      </c>
      <c r="C11" s="59"/>
      <c r="D11" s="59"/>
      <c r="E11" s="352" t="s">
        <v>85</v>
      </c>
      <c r="F11" s="60" t="s">
        <v>86</v>
      </c>
      <c r="G11" s="61">
        <v>94</v>
      </c>
    </row>
    <row r="12" spans="1:8" ht="33" customHeight="1" thickBot="1">
      <c r="A12" s="62" t="s">
        <v>87</v>
      </c>
      <c r="B12" s="63">
        <v>14746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8.099999999999994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35" customHeight="1">
      <c r="A17" s="78" t="s">
        <v>97</v>
      </c>
      <c r="B17" s="79">
        <f>SUM(B18,B20,B21,B22)</f>
        <v>22778</v>
      </c>
      <c r="C17" s="79">
        <f>SUM(C18:C22)</f>
        <v>14840</v>
      </c>
      <c r="D17" s="79">
        <f>SUM(D18:D22)</f>
        <v>0</v>
      </c>
      <c r="E17" s="79">
        <f>SUM(E18:E22)</f>
        <v>14746</v>
      </c>
      <c r="F17" s="79">
        <f>SUM(F18:F22)</f>
        <v>94</v>
      </c>
      <c r="G17" s="80">
        <f>SUM(C17-(D17+E17+F17))</f>
        <v>0</v>
      </c>
    </row>
    <row r="18" spans="1:8" ht="36.6" customHeight="1">
      <c r="A18" s="81" t="s">
        <v>98</v>
      </c>
      <c r="B18" s="82">
        <v>303</v>
      </c>
      <c r="C18" s="82">
        <v>59</v>
      </c>
      <c r="D18" s="83" t="s">
        <v>99</v>
      </c>
      <c r="E18" s="82">
        <v>57</v>
      </c>
      <c r="F18" s="82">
        <v>2</v>
      </c>
      <c r="G18" s="84">
        <f>SUM(C18-(E18+F18))</f>
        <v>0</v>
      </c>
    </row>
    <row r="19" spans="1:8" ht="36.6" customHeight="1">
      <c r="A19" s="85" t="s">
        <v>100</v>
      </c>
      <c r="B19" s="86" t="s">
        <v>99</v>
      </c>
      <c r="C19" s="87">
        <v>0</v>
      </c>
      <c r="D19" s="88" t="s">
        <v>99</v>
      </c>
      <c r="E19" s="89">
        <v>0</v>
      </c>
      <c r="F19" s="89">
        <v>0</v>
      </c>
      <c r="G19" s="90">
        <f>SUM(C19-(E19+F19))</f>
        <v>0</v>
      </c>
    </row>
    <row r="20" spans="1:8" ht="36.6" customHeight="1">
      <c r="A20" s="85" t="s">
        <v>101</v>
      </c>
      <c r="B20" s="89">
        <v>0</v>
      </c>
      <c r="C20" s="89">
        <v>0</v>
      </c>
      <c r="D20" s="91">
        <v>0</v>
      </c>
      <c r="E20" s="87">
        <v>0</v>
      </c>
      <c r="F20" s="87">
        <v>0</v>
      </c>
      <c r="G20" s="90">
        <f>SUM(C20-(D20+E20+F20))</f>
        <v>0</v>
      </c>
    </row>
    <row r="21" spans="1:8" ht="51.6" customHeight="1">
      <c r="A21" s="81" t="s">
        <v>102</v>
      </c>
      <c r="B21" s="89">
        <v>0</v>
      </c>
      <c r="C21" s="89">
        <v>0</v>
      </c>
      <c r="D21" s="88" t="s">
        <v>99</v>
      </c>
      <c r="E21" s="89">
        <v>0</v>
      </c>
      <c r="F21" s="89">
        <v>0</v>
      </c>
      <c r="G21" s="90">
        <f>SUM(C21-(E21+F21))</f>
        <v>0</v>
      </c>
    </row>
    <row r="22" spans="1:8" ht="49.35" customHeight="1">
      <c r="A22" s="92" t="s">
        <v>103</v>
      </c>
      <c r="B22" s="89">
        <v>22475</v>
      </c>
      <c r="C22" s="89">
        <v>14781</v>
      </c>
      <c r="D22" s="91">
        <v>0</v>
      </c>
      <c r="E22" s="89">
        <v>14689</v>
      </c>
      <c r="F22" s="89">
        <v>92</v>
      </c>
      <c r="G22" s="90">
        <f>SUM(C22-(D22+E22+F22))</f>
        <v>0</v>
      </c>
    </row>
    <row r="23" spans="1:8" ht="46.35" customHeight="1">
      <c r="A23" s="67"/>
      <c r="B23" s="354" t="s">
        <v>104</v>
      </c>
      <c r="C23" s="360"/>
      <c r="D23" s="360"/>
      <c r="E23" s="360"/>
      <c r="F23" s="269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15</v>
      </c>
      <c r="C27" s="101"/>
      <c r="D27" s="101"/>
      <c r="E27" s="99" t="s">
        <v>110</v>
      </c>
      <c r="F27" s="102">
        <v>25</v>
      </c>
      <c r="G27" s="103"/>
    </row>
    <row r="28" spans="1:8" ht="38.450000000000003" customHeight="1">
      <c r="A28" s="104" t="s">
        <v>111</v>
      </c>
      <c r="B28" s="105">
        <v>2</v>
      </c>
      <c r="C28" s="101"/>
      <c r="D28" s="101"/>
      <c r="E28" s="99" t="s">
        <v>112</v>
      </c>
      <c r="F28" s="106">
        <v>0</v>
      </c>
      <c r="G28" s="107"/>
    </row>
    <row r="29" spans="1:8" ht="51" customHeight="1" thickBot="1">
      <c r="A29" s="108" t="s">
        <v>113</v>
      </c>
      <c r="B29" s="109">
        <v>0</v>
      </c>
      <c r="C29" s="110"/>
      <c r="D29" s="110"/>
      <c r="E29" s="108" t="s">
        <v>114</v>
      </c>
      <c r="F29" s="111">
        <v>0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>
        <v>2</v>
      </c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15.75">
      <c r="A33" s="121"/>
      <c r="B33" s="230"/>
      <c r="C33" s="122"/>
      <c r="D33" s="122"/>
      <c r="E33" s="122"/>
      <c r="F33" s="122"/>
      <c r="G33" s="122"/>
    </row>
    <row r="34" spans="1:7" ht="15.6" customHeight="1">
      <c r="A34" s="329"/>
      <c r="B34" s="329"/>
      <c r="C34" s="329"/>
      <c r="D34" s="329"/>
      <c r="E34" s="329"/>
      <c r="F34" s="121"/>
      <c r="G34" s="121"/>
    </row>
    <row r="35" spans="1:7" ht="18.75">
      <c r="A35" s="231"/>
      <c r="B35" s="228"/>
      <c r="C35" s="228"/>
      <c r="D35" s="228"/>
      <c r="E35" s="228"/>
      <c r="F35" s="121"/>
      <c r="G35" s="121"/>
    </row>
    <row r="36" spans="1:7" ht="15.6" customHeight="1">
      <c r="A36" s="329"/>
      <c r="B36" s="329"/>
      <c r="C36" s="329"/>
      <c r="D36" s="329"/>
      <c r="E36" s="329"/>
      <c r="F36" s="329"/>
      <c r="G36" s="329"/>
    </row>
    <row r="37" spans="1:7" ht="18.600000000000001" customHeight="1">
      <c r="A37" s="336"/>
      <c r="B37" s="336"/>
      <c r="C37" s="336"/>
      <c r="D37" s="336"/>
      <c r="E37" s="336"/>
      <c r="F37" s="230"/>
      <c r="G37" s="121"/>
    </row>
    <row r="38" spans="1:7" ht="15.6" customHeight="1">
      <c r="A38" s="331"/>
      <c r="B38" s="331"/>
      <c r="C38" s="331"/>
      <c r="D38" s="331"/>
      <c r="E38" s="331"/>
      <c r="F38" s="331"/>
      <c r="G38" s="331"/>
    </row>
    <row r="39" spans="1:7" ht="15.6" customHeight="1">
      <c r="A39" s="329"/>
      <c r="B39" s="329"/>
      <c r="C39" s="329"/>
      <c r="D39" s="329"/>
      <c r="E39" s="329"/>
      <c r="F39" s="329"/>
      <c r="G39" s="329"/>
    </row>
    <row r="40" spans="1:7" ht="18.600000000000001" customHeight="1">
      <c r="A40" s="330"/>
      <c r="B40" s="330"/>
      <c r="C40" s="330"/>
      <c r="D40" s="330"/>
      <c r="E40" s="330"/>
      <c r="F40" s="330"/>
      <c r="G40" s="330"/>
    </row>
    <row r="41" spans="1:7" ht="15.6" customHeight="1">
      <c r="A41" s="331"/>
      <c r="B41" s="331"/>
      <c r="C41" s="331"/>
      <c r="D41" s="331"/>
      <c r="E41" s="331"/>
      <c r="F41" s="230"/>
      <c r="G41" s="121"/>
    </row>
    <row r="42" spans="1:7" ht="15.6" customHeight="1">
      <c r="A42" s="331"/>
      <c r="B42" s="331"/>
      <c r="C42" s="331"/>
      <c r="D42" s="331"/>
      <c r="E42" s="331"/>
      <c r="F42" s="331"/>
      <c r="G42" s="331"/>
    </row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173" priority="8" stopIfTrue="1" operator="notEqual">
      <formula>0</formula>
    </cfRule>
  </conditionalFormatting>
  <conditionalFormatting sqref="G17 G12">
    <cfRule type="cellIs" dxfId="172" priority="7" stopIfTrue="1" operator="equal">
      <formula>0</formula>
    </cfRule>
  </conditionalFormatting>
  <conditionalFormatting sqref="G25 G17:G22 G12">
    <cfRule type="cellIs" dxfId="171" priority="6" stopIfTrue="1" operator="notEqual">
      <formula>0</formula>
    </cfRule>
  </conditionalFormatting>
  <conditionalFormatting sqref="G17 G12">
    <cfRule type="cellIs" dxfId="170" priority="5" stopIfTrue="1" operator="equal">
      <formula>0</formula>
    </cfRule>
  </conditionalFormatting>
  <conditionalFormatting sqref="G25 G17:G22 G12">
    <cfRule type="cellIs" dxfId="169" priority="4" stopIfTrue="1" operator="notEqual">
      <formula>0</formula>
    </cfRule>
  </conditionalFormatting>
  <conditionalFormatting sqref="G17 G12">
    <cfRule type="cellIs" dxfId="168" priority="3" stopIfTrue="1" operator="equal">
      <formula>0</formula>
    </cfRule>
  </conditionalFormatting>
  <conditionalFormatting sqref="G25 G17:G22 G12">
    <cfRule type="cellIs" dxfId="167" priority="2" stopIfTrue="1" operator="notEqual">
      <formula>0</formula>
    </cfRule>
  </conditionalFormatting>
  <conditionalFormatting sqref="G17 G12">
    <cfRule type="cellIs" dxfId="166" priority="1" stopIfTrue="1" operator="equal">
      <formula>0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activeCell="B10" sqref="B1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5703125" customWidth="1"/>
    <col min="5" max="5" width="33.5703125" customWidth="1"/>
    <col min="6" max="6" width="32.140625" customWidth="1"/>
    <col min="7" max="7" width="34.5703125" customWidth="1"/>
    <col min="257" max="257" width="36.5703125" customWidth="1"/>
    <col min="258" max="258" width="31.42578125" customWidth="1"/>
    <col min="259" max="259" width="31.5703125" customWidth="1"/>
    <col min="260" max="260" width="27.5703125" customWidth="1"/>
    <col min="261" max="261" width="33.5703125" customWidth="1"/>
    <col min="262" max="262" width="32.140625" customWidth="1"/>
    <col min="263" max="263" width="34.5703125" customWidth="1"/>
    <col min="513" max="513" width="36.5703125" customWidth="1"/>
    <col min="514" max="514" width="31.42578125" customWidth="1"/>
    <col min="515" max="515" width="31.5703125" customWidth="1"/>
    <col min="516" max="516" width="27.5703125" customWidth="1"/>
    <col min="517" max="517" width="33.5703125" customWidth="1"/>
    <col min="518" max="518" width="32.140625" customWidth="1"/>
    <col min="519" max="519" width="34.5703125" customWidth="1"/>
    <col min="769" max="769" width="36.5703125" customWidth="1"/>
    <col min="770" max="770" width="31.42578125" customWidth="1"/>
    <col min="771" max="771" width="31.5703125" customWidth="1"/>
    <col min="772" max="772" width="27.5703125" customWidth="1"/>
    <col min="773" max="773" width="33.5703125" customWidth="1"/>
    <col min="774" max="774" width="32.140625" customWidth="1"/>
    <col min="775" max="775" width="34.5703125" customWidth="1"/>
    <col min="1025" max="1025" width="36.5703125" customWidth="1"/>
    <col min="1026" max="1026" width="31.42578125" customWidth="1"/>
    <col min="1027" max="1027" width="31.5703125" customWidth="1"/>
    <col min="1028" max="1028" width="27.5703125" customWidth="1"/>
    <col min="1029" max="1029" width="33.5703125" customWidth="1"/>
    <col min="1030" max="1030" width="32.140625" customWidth="1"/>
    <col min="1031" max="1031" width="34.5703125" customWidth="1"/>
    <col min="1281" max="1281" width="36.5703125" customWidth="1"/>
    <col min="1282" max="1282" width="31.42578125" customWidth="1"/>
    <col min="1283" max="1283" width="31.5703125" customWidth="1"/>
    <col min="1284" max="1284" width="27.5703125" customWidth="1"/>
    <col min="1285" max="1285" width="33.5703125" customWidth="1"/>
    <col min="1286" max="1286" width="32.140625" customWidth="1"/>
    <col min="1287" max="1287" width="34.5703125" customWidth="1"/>
    <col min="1537" max="1537" width="36.5703125" customWidth="1"/>
    <col min="1538" max="1538" width="31.42578125" customWidth="1"/>
    <col min="1539" max="1539" width="31.5703125" customWidth="1"/>
    <col min="1540" max="1540" width="27.5703125" customWidth="1"/>
    <col min="1541" max="1541" width="33.5703125" customWidth="1"/>
    <col min="1542" max="1542" width="32.140625" customWidth="1"/>
    <col min="1543" max="1543" width="34.5703125" customWidth="1"/>
    <col min="1793" max="1793" width="36.5703125" customWidth="1"/>
    <col min="1794" max="1794" width="31.42578125" customWidth="1"/>
    <col min="1795" max="1795" width="31.5703125" customWidth="1"/>
    <col min="1796" max="1796" width="27.5703125" customWidth="1"/>
    <col min="1797" max="1797" width="33.5703125" customWidth="1"/>
    <col min="1798" max="1798" width="32.140625" customWidth="1"/>
    <col min="1799" max="1799" width="34.5703125" customWidth="1"/>
    <col min="2049" max="2049" width="36.5703125" customWidth="1"/>
    <col min="2050" max="2050" width="31.42578125" customWidth="1"/>
    <col min="2051" max="2051" width="31.5703125" customWidth="1"/>
    <col min="2052" max="2052" width="27.5703125" customWidth="1"/>
    <col min="2053" max="2053" width="33.5703125" customWidth="1"/>
    <col min="2054" max="2054" width="32.140625" customWidth="1"/>
    <col min="2055" max="2055" width="34.5703125" customWidth="1"/>
    <col min="2305" max="2305" width="36.5703125" customWidth="1"/>
    <col min="2306" max="2306" width="31.42578125" customWidth="1"/>
    <col min="2307" max="2307" width="31.5703125" customWidth="1"/>
    <col min="2308" max="2308" width="27.5703125" customWidth="1"/>
    <col min="2309" max="2309" width="33.5703125" customWidth="1"/>
    <col min="2310" max="2310" width="32.140625" customWidth="1"/>
    <col min="2311" max="2311" width="34.5703125" customWidth="1"/>
    <col min="2561" max="2561" width="36.5703125" customWidth="1"/>
    <col min="2562" max="2562" width="31.42578125" customWidth="1"/>
    <col min="2563" max="2563" width="31.5703125" customWidth="1"/>
    <col min="2564" max="2564" width="27.5703125" customWidth="1"/>
    <col min="2565" max="2565" width="33.5703125" customWidth="1"/>
    <col min="2566" max="2566" width="32.140625" customWidth="1"/>
    <col min="2567" max="2567" width="34.5703125" customWidth="1"/>
    <col min="2817" max="2817" width="36.5703125" customWidth="1"/>
    <col min="2818" max="2818" width="31.42578125" customWidth="1"/>
    <col min="2819" max="2819" width="31.5703125" customWidth="1"/>
    <col min="2820" max="2820" width="27.5703125" customWidth="1"/>
    <col min="2821" max="2821" width="33.5703125" customWidth="1"/>
    <col min="2822" max="2822" width="32.140625" customWidth="1"/>
    <col min="2823" max="2823" width="34.5703125" customWidth="1"/>
    <col min="3073" max="3073" width="36.5703125" customWidth="1"/>
    <col min="3074" max="3074" width="31.42578125" customWidth="1"/>
    <col min="3075" max="3075" width="31.5703125" customWidth="1"/>
    <col min="3076" max="3076" width="27.5703125" customWidth="1"/>
    <col min="3077" max="3077" width="33.5703125" customWidth="1"/>
    <col min="3078" max="3078" width="32.140625" customWidth="1"/>
    <col min="3079" max="3079" width="34.5703125" customWidth="1"/>
    <col min="3329" max="3329" width="36.5703125" customWidth="1"/>
    <col min="3330" max="3330" width="31.42578125" customWidth="1"/>
    <col min="3331" max="3331" width="31.5703125" customWidth="1"/>
    <col min="3332" max="3332" width="27.5703125" customWidth="1"/>
    <col min="3333" max="3333" width="33.5703125" customWidth="1"/>
    <col min="3334" max="3334" width="32.140625" customWidth="1"/>
    <col min="3335" max="3335" width="34.5703125" customWidth="1"/>
    <col min="3585" max="3585" width="36.5703125" customWidth="1"/>
    <col min="3586" max="3586" width="31.42578125" customWidth="1"/>
    <col min="3587" max="3587" width="31.5703125" customWidth="1"/>
    <col min="3588" max="3588" width="27.5703125" customWidth="1"/>
    <col min="3589" max="3589" width="33.5703125" customWidth="1"/>
    <col min="3590" max="3590" width="32.140625" customWidth="1"/>
    <col min="3591" max="3591" width="34.5703125" customWidth="1"/>
    <col min="3841" max="3841" width="36.5703125" customWidth="1"/>
    <col min="3842" max="3842" width="31.42578125" customWidth="1"/>
    <col min="3843" max="3843" width="31.5703125" customWidth="1"/>
    <col min="3844" max="3844" width="27.5703125" customWidth="1"/>
    <col min="3845" max="3845" width="33.5703125" customWidth="1"/>
    <col min="3846" max="3846" width="32.140625" customWidth="1"/>
    <col min="3847" max="3847" width="34.5703125" customWidth="1"/>
    <col min="4097" max="4097" width="36.5703125" customWidth="1"/>
    <col min="4098" max="4098" width="31.42578125" customWidth="1"/>
    <col min="4099" max="4099" width="31.5703125" customWidth="1"/>
    <col min="4100" max="4100" width="27.5703125" customWidth="1"/>
    <col min="4101" max="4101" width="33.5703125" customWidth="1"/>
    <col min="4102" max="4102" width="32.140625" customWidth="1"/>
    <col min="4103" max="4103" width="34.5703125" customWidth="1"/>
    <col min="4353" max="4353" width="36.5703125" customWidth="1"/>
    <col min="4354" max="4354" width="31.42578125" customWidth="1"/>
    <col min="4355" max="4355" width="31.5703125" customWidth="1"/>
    <col min="4356" max="4356" width="27.5703125" customWidth="1"/>
    <col min="4357" max="4357" width="33.5703125" customWidth="1"/>
    <col min="4358" max="4358" width="32.140625" customWidth="1"/>
    <col min="4359" max="4359" width="34.5703125" customWidth="1"/>
    <col min="4609" max="4609" width="36.5703125" customWidth="1"/>
    <col min="4610" max="4610" width="31.42578125" customWidth="1"/>
    <col min="4611" max="4611" width="31.5703125" customWidth="1"/>
    <col min="4612" max="4612" width="27.5703125" customWidth="1"/>
    <col min="4613" max="4613" width="33.5703125" customWidth="1"/>
    <col min="4614" max="4614" width="32.140625" customWidth="1"/>
    <col min="4615" max="4615" width="34.5703125" customWidth="1"/>
    <col min="4865" max="4865" width="36.5703125" customWidth="1"/>
    <col min="4866" max="4866" width="31.42578125" customWidth="1"/>
    <col min="4867" max="4867" width="31.5703125" customWidth="1"/>
    <col min="4868" max="4868" width="27.5703125" customWidth="1"/>
    <col min="4869" max="4869" width="33.5703125" customWidth="1"/>
    <col min="4870" max="4870" width="32.140625" customWidth="1"/>
    <col min="4871" max="4871" width="34.5703125" customWidth="1"/>
    <col min="5121" max="5121" width="36.5703125" customWidth="1"/>
    <col min="5122" max="5122" width="31.42578125" customWidth="1"/>
    <col min="5123" max="5123" width="31.5703125" customWidth="1"/>
    <col min="5124" max="5124" width="27.5703125" customWidth="1"/>
    <col min="5125" max="5125" width="33.5703125" customWidth="1"/>
    <col min="5126" max="5126" width="32.140625" customWidth="1"/>
    <col min="5127" max="5127" width="34.5703125" customWidth="1"/>
    <col min="5377" max="5377" width="36.5703125" customWidth="1"/>
    <col min="5378" max="5378" width="31.42578125" customWidth="1"/>
    <col min="5379" max="5379" width="31.5703125" customWidth="1"/>
    <col min="5380" max="5380" width="27.5703125" customWidth="1"/>
    <col min="5381" max="5381" width="33.5703125" customWidth="1"/>
    <col min="5382" max="5382" width="32.140625" customWidth="1"/>
    <col min="5383" max="5383" width="34.5703125" customWidth="1"/>
    <col min="5633" max="5633" width="36.5703125" customWidth="1"/>
    <col min="5634" max="5634" width="31.42578125" customWidth="1"/>
    <col min="5635" max="5635" width="31.5703125" customWidth="1"/>
    <col min="5636" max="5636" width="27.5703125" customWidth="1"/>
    <col min="5637" max="5637" width="33.5703125" customWidth="1"/>
    <col min="5638" max="5638" width="32.140625" customWidth="1"/>
    <col min="5639" max="5639" width="34.5703125" customWidth="1"/>
    <col min="5889" max="5889" width="36.5703125" customWidth="1"/>
    <col min="5890" max="5890" width="31.42578125" customWidth="1"/>
    <col min="5891" max="5891" width="31.5703125" customWidth="1"/>
    <col min="5892" max="5892" width="27.5703125" customWidth="1"/>
    <col min="5893" max="5893" width="33.5703125" customWidth="1"/>
    <col min="5894" max="5894" width="32.140625" customWidth="1"/>
    <col min="5895" max="5895" width="34.5703125" customWidth="1"/>
    <col min="6145" max="6145" width="36.5703125" customWidth="1"/>
    <col min="6146" max="6146" width="31.42578125" customWidth="1"/>
    <col min="6147" max="6147" width="31.5703125" customWidth="1"/>
    <col min="6148" max="6148" width="27.5703125" customWidth="1"/>
    <col min="6149" max="6149" width="33.5703125" customWidth="1"/>
    <col min="6150" max="6150" width="32.140625" customWidth="1"/>
    <col min="6151" max="6151" width="34.5703125" customWidth="1"/>
    <col min="6401" max="6401" width="36.5703125" customWidth="1"/>
    <col min="6402" max="6402" width="31.42578125" customWidth="1"/>
    <col min="6403" max="6403" width="31.5703125" customWidth="1"/>
    <col min="6404" max="6404" width="27.5703125" customWidth="1"/>
    <col min="6405" max="6405" width="33.5703125" customWidth="1"/>
    <col min="6406" max="6406" width="32.140625" customWidth="1"/>
    <col min="6407" max="6407" width="34.5703125" customWidth="1"/>
    <col min="6657" max="6657" width="36.5703125" customWidth="1"/>
    <col min="6658" max="6658" width="31.42578125" customWidth="1"/>
    <col min="6659" max="6659" width="31.5703125" customWidth="1"/>
    <col min="6660" max="6660" width="27.5703125" customWidth="1"/>
    <col min="6661" max="6661" width="33.5703125" customWidth="1"/>
    <col min="6662" max="6662" width="32.140625" customWidth="1"/>
    <col min="6663" max="6663" width="34.5703125" customWidth="1"/>
    <col min="6913" max="6913" width="36.5703125" customWidth="1"/>
    <col min="6914" max="6914" width="31.42578125" customWidth="1"/>
    <col min="6915" max="6915" width="31.5703125" customWidth="1"/>
    <col min="6916" max="6916" width="27.5703125" customWidth="1"/>
    <col min="6917" max="6917" width="33.5703125" customWidth="1"/>
    <col min="6918" max="6918" width="32.140625" customWidth="1"/>
    <col min="6919" max="6919" width="34.5703125" customWidth="1"/>
    <col min="7169" max="7169" width="36.5703125" customWidth="1"/>
    <col min="7170" max="7170" width="31.42578125" customWidth="1"/>
    <col min="7171" max="7171" width="31.5703125" customWidth="1"/>
    <col min="7172" max="7172" width="27.5703125" customWidth="1"/>
    <col min="7173" max="7173" width="33.5703125" customWidth="1"/>
    <col min="7174" max="7174" width="32.140625" customWidth="1"/>
    <col min="7175" max="7175" width="34.5703125" customWidth="1"/>
    <col min="7425" max="7425" width="36.5703125" customWidth="1"/>
    <col min="7426" max="7426" width="31.42578125" customWidth="1"/>
    <col min="7427" max="7427" width="31.5703125" customWidth="1"/>
    <col min="7428" max="7428" width="27.5703125" customWidth="1"/>
    <col min="7429" max="7429" width="33.5703125" customWidth="1"/>
    <col min="7430" max="7430" width="32.140625" customWidth="1"/>
    <col min="7431" max="7431" width="34.5703125" customWidth="1"/>
    <col min="7681" max="7681" width="36.5703125" customWidth="1"/>
    <col min="7682" max="7682" width="31.42578125" customWidth="1"/>
    <col min="7683" max="7683" width="31.5703125" customWidth="1"/>
    <col min="7684" max="7684" width="27.5703125" customWidth="1"/>
    <col min="7685" max="7685" width="33.5703125" customWidth="1"/>
    <col min="7686" max="7686" width="32.140625" customWidth="1"/>
    <col min="7687" max="7687" width="34.5703125" customWidth="1"/>
    <col min="7937" max="7937" width="36.5703125" customWidth="1"/>
    <col min="7938" max="7938" width="31.42578125" customWidth="1"/>
    <col min="7939" max="7939" width="31.5703125" customWidth="1"/>
    <col min="7940" max="7940" width="27.5703125" customWidth="1"/>
    <col min="7941" max="7941" width="33.5703125" customWidth="1"/>
    <col min="7942" max="7942" width="32.140625" customWidth="1"/>
    <col min="7943" max="7943" width="34.5703125" customWidth="1"/>
    <col min="8193" max="8193" width="36.5703125" customWidth="1"/>
    <col min="8194" max="8194" width="31.42578125" customWidth="1"/>
    <col min="8195" max="8195" width="31.5703125" customWidth="1"/>
    <col min="8196" max="8196" width="27.5703125" customWidth="1"/>
    <col min="8197" max="8197" width="33.5703125" customWidth="1"/>
    <col min="8198" max="8198" width="32.140625" customWidth="1"/>
    <col min="8199" max="8199" width="34.5703125" customWidth="1"/>
    <col min="8449" max="8449" width="36.5703125" customWidth="1"/>
    <col min="8450" max="8450" width="31.42578125" customWidth="1"/>
    <col min="8451" max="8451" width="31.5703125" customWidth="1"/>
    <col min="8452" max="8452" width="27.5703125" customWidth="1"/>
    <col min="8453" max="8453" width="33.5703125" customWidth="1"/>
    <col min="8454" max="8454" width="32.140625" customWidth="1"/>
    <col min="8455" max="8455" width="34.5703125" customWidth="1"/>
    <col min="8705" max="8705" width="36.5703125" customWidth="1"/>
    <col min="8706" max="8706" width="31.42578125" customWidth="1"/>
    <col min="8707" max="8707" width="31.5703125" customWidth="1"/>
    <col min="8708" max="8708" width="27.5703125" customWidth="1"/>
    <col min="8709" max="8709" width="33.5703125" customWidth="1"/>
    <col min="8710" max="8710" width="32.140625" customWidth="1"/>
    <col min="8711" max="8711" width="34.5703125" customWidth="1"/>
    <col min="8961" max="8961" width="36.5703125" customWidth="1"/>
    <col min="8962" max="8962" width="31.42578125" customWidth="1"/>
    <col min="8963" max="8963" width="31.5703125" customWidth="1"/>
    <col min="8964" max="8964" width="27.5703125" customWidth="1"/>
    <col min="8965" max="8965" width="33.5703125" customWidth="1"/>
    <col min="8966" max="8966" width="32.140625" customWidth="1"/>
    <col min="8967" max="8967" width="34.5703125" customWidth="1"/>
    <col min="9217" max="9217" width="36.5703125" customWidth="1"/>
    <col min="9218" max="9218" width="31.42578125" customWidth="1"/>
    <col min="9219" max="9219" width="31.5703125" customWidth="1"/>
    <col min="9220" max="9220" width="27.5703125" customWidth="1"/>
    <col min="9221" max="9221" width="33.5703125" customWidth="1"/>
    <col min="9222" max="9222" width="32.140625" customWidth="1"/>
    <col min="9223" max="9223" width="34.5703125" customWidth="1"/>
    <col min="9473" max="9473" width="36.5703125" customWidth="1"/>
    <col min="9474" max="9474" width="31.42578125" customWidth="1"/>
    <col min="9475" max="9475" width="31.5703125" customWidth="1"/>
    <col min="9476" max="9476" width="27.5703125" customWidth="1"/>
    <col min="9477" max="9477" width="33.5703125" customWidth="1"/>
    <col min="9478" max="9478" width="32.140625" customWidth="1"/>
    <col min="9479" max="9479" width="34.5703125" customWidth="1"/>
    <col min="9729" max="9729" width="36.5703125" customWidth="1"/>
    <col min="9730" max="9730" width="31.42578125" customWidth="1"/>
    <col min="9731" max="9731" width="31.5703125" customWidth="1"/>
    <col min="9732" max="9732" width="27.5703125" customWidth="1"/>
    <col min="9733" max="9733" width="33.5703125" customWidth="1"/>
    <col min="9734" max="9734" width="32.140625" customWidth="1"/>
    <col min="9735" max="9735" width="34.5703125" customWidth="1"/>
    <col min="9985" max="9985" width="36.5703125" customWidth="1"/>
    <col min="9986" max="9986" width="31.42578125" customWidth="1"/>
    <col min="9987" max="9987" width="31.5703125" customWidth="1"/>
    <col min="9988" max="9988" width="27.5703125" customWidth="1"/>
    <col min="9989" max="9989" width="33.5703125" customWidth="1"/>
    <col min="9990" max="9990" width="32.140625" customWidth="1"/>
    <col min="9991" max="9991" width="34.5703125" customWidth="1"/>
    <col min="10241" max="10241" width="36.5703125" customWidth="1"/>
    <col min="10242" max="10242" width="31.42578125" customWidth="1"/>
    <col min="10243" max="10243" width="31.5703125" customWidth="1"/>
    <col min="10244" max="10244" width="27.5703125" customWidth="1"/>
    <col min="10245" max="10245" width="33.5703125" customWidth="1"/>
    <col min="10246" max="10246" width="32.140625" customWidth="1"/>
    <col min="10247" max="10247" width="34.5703125" customWidth="1"/>
    <col min="10497" max="10497" width="36.5703125" customWidth="1"/>
    <col min="10498" max="10498" width="31.42578125" customWidth="1"/>
    <col min="10499" max="10499" width="31.5703125" customWidth="1"/>
    <col min="10500" max="10500" width="27.5703125" customWidth="1"/>
    <col min="10501" max="10501" width="33.5703125" customWidth="1"/>
    <col min="10502" max="10502" width="32.140625" customWidth="1"/>
    <col min="10503" max="10503" width="34.5703125" customWidth="1"/>
    <col min="10753" max="10753" width="36.5703125" customWidth="1"/>
    <col min="10754" max="10754" width="31.42578125" customWidth="1"/>
    <col min="10755" max="10755" width="31.5703125" customWidth="1"/>
    <col min="10756" max="10756" width="27.5703125" customWidth="1"/>
    <col min="10757" max="10757" width="33.5703125" customWidth="1"/>
    <col min="10758" max="10758" width="32.140625" customWidth="1"/>
    <col min="10759" max="10759" width="34.5703125" customWidth="1"/>
    <col min="11009" max="11009" width="36.5703125" customWidth="1"/>
    <col min="11010" max="11010" width="31.42578125" customWidth="1"/>
    <col min="11011" max="11011" width="31.5703125" customWidth="1"/>
    <col min="11012" max="11012" width="27.5703125" customWidth="1"/>
    <col min="11013" max="11013" width="33.5703125" customWidth="1"/>
    <col min="11014" max="11014" width="32.140625" customWidth="1"/>
    <col min="11015" max="11015" width="34.5703125" customWidth="1"/>
    <col min="11265" max="11265" width="36.5703125" customWidth="1"/>
    <col min="11266" max="11266" width="31.42578125" customWidth="1"/>
    <col min="11267" max="11267" width="31.5703125" customWidth="1"/>
    <col min="11268" max="11268" width="27.5703125" customWidth="1"/>
    <col min="11269" max="11269" width="33.5703125" customWidth="1"/>
    <col min="11270" max="11270" width="32.140625" customWidth="1"/>
    <col min="11271" max="11271" width="34.5703125" customWidth="1"/>
    <col min="11521" max="11521" width="36.5703125" customWidth="1"/>
    <col min="11522" max="11522" width="31.42578125" customWidth="1"/>
    <col min="11523" max="11523" width="31.5703125" customWidth="1"/>
    <col min="11524" max="11524" width="27.5703125" customWidth="1"/>
    <col min="11525" max="11525" width="33.5703125" customWidth="1"/>
    <col min="11526" max="11526" width="32.140625" customWidth="1"/>
    <col min="11527" max="11527" width="34.5703125" customWidth="1"/>
    <col min="11777" max="11777" width="36.5703125" customWidth="1"/>
    <col min="11778" max="11778" width="31.42578125" customWidth="1"/>
    <col min="11779" max="11779" width="31.5703125" customWidth="1"/>
    <col min="11780" max="11780" width="27.5703125" customWidth="1"/>
    <col min="11781" max="11781" width="33.5703125" customWidth="1"/>
    <col min="11782" max="11782" width="32.140625" customWidth="1"/>
    <col min="11783" max="11783" width="34.5703125" customWidth="1"/>
    <col min="12033" max="12033" width="36.5703125" customWidth="1"/>
    <col min="12034" max="12034" width="31.42578125" customWidth="1"/>
    <col min="12035" max="12035" width="31.5703125" customWidth="1"/>
    <col min="12036" max="12036" width="27.5703125" customWidth="1"/>
    <col min="12037" max="12037" width="33.5703125" customWidth="1"/>
    <col min="12038" max="12038" width="32.140625" customWidth="1"/>
    <col min="12039" max="12039" width="34.5703125" customWidth="1"/>
    <col min="12289" max="12289" width="36.5703125" customWidth="1"/>
    <col min="12290" max="12290" width="31.42578125" customWidth="1"/>
    <col min="12291" max="12291" width="31.5703125" customWidth="1"/>
    <col min="12292" max="12292" width="27.5703125" customWidth="1"/>
    <col min="12293" max="12293" width="33.5703125" customWidth="1"/>
    <col min="12294" max="12294" width="32.140625" customWidth="1"/>
    <col min="12295" max="12295" width="34.5703125" customWidth="1"/>
    <col min="12545" max="12545" width="36.5703125" customWidth="1"/>
    <col min="12546" max="12546" width="31.42578125" customWidth="1"/>
    <col min="12547" max="12547" width="31.5703125" customWidth="1"/>
    <col min="12548" max="12548" width="27.5703125" customWidth="1"/>
    <col min="12549" max="12549" width="33.5703125" customWidth="1"/>
    <col min="12550" max="12550" width="32.140625" customWidth="1"/>
    <col min="12551" max="12551" width="34.5703125" customWidth="1"/>
    <col min="12801" max="12801" width="36.5703125" customWidth="1"/>
    <col min="12802" max="12802" width="31.42578125" customWidth="1"/>
    <col min="12803" max="12803" width="31.5703125" customWidth="1"/>
    <col min="12804" max="12804" width="27.5703125" customWidth="1"/>
    <col min="12805" max="12805" width="33.5703125" customWidth="1"/>
    <col min="12806" max="12806" width="32.140625" customWidth="1"/>
    <col min="12807" max="12807" width="34.5703125" customWidth="1"/>
    <col min="13057" max="13057" width="36.5703125" customWidth="1"/>
    <col min="13058" max="13058" width="31.42578125" customWidth="1"/>
    <col min="13059" max="13059" width="31.5703125" customWidth="1"/>
    <col min="13060" max="13060" width="27.5703125" customWidth="1"/>
    <col min="13061" max="13061" width="33.5703125" customWidth="1"/>
    <col min="13062" max="13062" width="32.140625" customWidth="1"/>
    <col min="13063" max="13063" width="34.5703125" customWidth="1"/>
    <col min="13313" max="13313" width="36.5703125" customWidth="1"/>
    <col min="13314" max="13314" width="31.42578125" customWidth="1"/>
    <col min="13315" max="13315" width="31.5703125" customWidth="1"/>
    <col min="13316" max="13316" width="27.5703125" customWidth="1"/>
    <col min="13317" max="13317" width="33.5703125" customWidth="1"/>
    <col min="13318" max="13318" width="32.140625" customWidth="1"/>
    <col min="13319" max="13319" width="34.5703125" customWidth="1"/>
    <col min="13569" max="13569" width="36.5703125" customWidth="1"/>
    <col min="13570" max="13570" width="31.42578125" customWidth="1"/>
    <col min="13571" max="13571" width="31.5703125" customWidth="1"/>
    <col min="13572" max="13572" width="27.5703125" customWidth="1"/>
    <col min="13573" max="13573" width="33.5703125" customWidth="1"/>
    <col min="13574" max="13574" width="32.140625" customWidth="1"/>
    <col min="13575" max="13575" width="34.5703125" customWidth="1"/>
    <col min="13825" max="13825" width="36.5703125" customWidth="1"/>
    <col min="13826" max="13826" width="31.42578125" customWidth="1"/>
    <col min="13827" max="13827" width="31.5703125" customWidth="1"/>
    <col min="13828" max="13828" width="27.5703125" customWidth="1"/>
    <col min="13829" max="13829" width="33.5703125" customWidth="1"/>
    <col min="13830" max="13830" width="32.140625" customWidth="1"/>
    <col min="13831" max="13831" width="34.5703125" customWidth="1"/>
    <col min="14081" max="14081" width="36.5703125" customWidth="1"/>
    <col min="14082" max="14082" width="31.42578125" customWidth="1"/>
    <col min="14083" max="14083" width="31.5703125" customWidth="1"/>
    <col min="14084" max="14084" width="27.5703125" customWidth="1"/>
    <col min="14085" max="14085" width="33.5703125" customWidth="1"/>
    <col min="14086" max="14086" width="32.140625" customWidth="1"/>
    <col min="14087" max="14087" width="34.5703125" customWidth="1"/>
    <col min="14337" max="14337" width="36.5703125" customWidth="1"/>
    <col min="14338" max="14338" width="31.42578125" customWidth="1"/>
    <col min="14339" max="14339" width="31.5703125" customWidth="1"/>
    <col min="14340" max="14340" width="27.5703125" customWidth="1"/>
    <col min="14341" max="14341" width="33.5703125" customWidth="1"/>
    <col min="14342" max="14342" width="32.140625" customWidth="1"/>
    <col min="14343" max="14343" width="34.5703125" customWidth="1"/>
    <col min="14593" max="14593" width="36.5703125" customWidth="1"/>
    <col min="14594" max="14594" width="31.42578125" customWidth="1"/>
    <col min="14595" max="14595" width="31.5703125" customWidth="1"/>
    <col min="14596" max="14596" width="27.5703125" customWidth="1"/>
    <col min="14597" max="14597" width="33.5703125" customWidth="1"/>
    <col min="14598" max="14598" width="32.140625" customWidth="1"/>
    <col min="14599" max="14599" width="34.5703125" customWidth="1"/>
    <col min="14849" max="14849" width="36.5703125" customWidth="1"/>
    <col min="14850" max="14850" width="31.42578125" customWidth="1"/>
    <col min="14851" max="14851" width="31.5703125" customWidth="1"/>
    <col min="14852" max="14852" width="27.5703125" customWidth="1"/>
    <col min="14853" max="14853" width="33.5703125" customWidth="1"/>
    <col min="14854" max="14854" width="32.140625" customWidth="1"/>
    <col min="14855" max="14855" width="34.5703125" customWidth="1"/>
    <col min="15105" max="15105" width="36.5703125" customWidth="1"/>
    <col min="15106" max="15106" width="31.42578125" customWidth="1"/>
    <col min="15107" max="15107" width="31.5703125" customWidth="1"/>
    <col min="15108" max="15108" width="27.5703125" customWidth="1"/>
    <col min="15109" max="15109" width="33.5703125" customWidth="1"/>
    <col min="15110" max="15110" width="32.140625" customWidth="1"/>
    <col min="15111" max="15111" width="34.5703125" customWidth="1"/>
    <col min="15361" max="15361" width="36.5703125" customWidth="1"/>
    <col min="15362" max="15362" width="31.42578125" customWidth="1"/>
    <col min="15363" max="15363" width="31.5703125" customWidth="1"/>
    <col min="15364" max="15364" width="27.5703125" customWidth="1"/>
    <col min="15365" max="15365" width="33.5703125" customWidth="1"/>
    <col min="15366" max="15366" width="32.140625" customWidth="1"/>
    <col min="15367" max="15367" width="34.5703125" customWidth="1"/>
    <col min="15617" max="15617" width="36.5703125" customWidth="1"/>
    <col min="15618" max="15618" width="31.42578125" customWidth="1"/>
    <col min="15619" max="15619" width="31.5703125" customWidth="1"/>
    <col min="15620" max="15620" width="27.5703125" customWidth="1"/>
    <col min="15621" max="15621" width="33.5703125" customWidth="1"/>
    <col min="15622" max="15622" width="32.140625" customWidth="1"/>
    <col min="15623" max="15623" width="34.5703125" customWidth="1"/>
    <col min="15873" max="15873" width="36.5703125" customWidth="1"/>
    <col min="15874" max="15874" width="31.42578125" customWidth="1"/>
    <col min="15875" max="15875" width="31.5703125" customWidth="1"/>
    <col min="15876" max="15876" width="27.5703125" customWidth="1"/>
    <col min="15877" max="15877" width="33.5703125" customWidth="1"/>
    <col min="15878" max="15878" width="32.140625" customWidth="1"/>
    <col min="15879" max="15879" width="34.5703125" customWidth="1"/>
    <col min="16129" max="16129" width="36.5703125" customWidth="1"/>
    <col min="16130" max="16130" width="31.42578125" customWidth="1"/>
    <col min="16131" max="16131" width="31.5703125" customWidth="1"/>
    <col min="16132" max="16132" width="27.5703125" customWidth="1"/>
    <col min="16133" max="16133" width="33.5703125" customWidth="1"/>
    <col min="16134" max="16134" width="32.140625" customWidth="1"/>
    <col min="16135" max="16135" width="34.570312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35" customHeight="1">
      <c r="A2" s="35" t="s">
        <v>69</v>
      </c>
      <c r="B2" s="33"/>
      <c r="C2" s="32"/>
      <c r="D2" s="32"/>
      <c r="E2" s="32"/>
      <c r="F2" s="34"/>
      <c r="G2" s="34"/>
    </row>
    <row r="3" spans="1:8" ht="19.350000000000001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157</v>
      </c>
      <c r="C6" s="341"/>
      <c r="D6" s="42"/>
      <c r="E6" s="43" t="s">
        <v>73</v>
      </c>
      <c r="F6" s="342" t="s">
        <v>158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2" t="s">
        <v>159</v>
      </c>
      <c r="G7" s="343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 thickBo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126">
        <v>562549</v>
      </c>
    </row>
    <row r="10" spans="1:8" ht="34.35" customHeight="1" thickBot="1">
      <c r="A10" s="52" t="s">
        <v>81</v>
      </c>
      <c r="B10" s="127">
        <v>1176158</v>
      </c>
      <c r="C10" s="283"/>
      <c r="D10" s="48"/>
      <c r="E10" s="54" t="s">
        <v>82</v>
      </c>
      <c r="F10" s="55" t="s">
        <v>83</v>
      </c>
      <c r="G10" s="126">
        <v>551665</v>
      </c>
    </row>
    <row r="11" spans="1:8" ht="36" customHeight="1">
      <c r="A11" s="57" t="s">
        <v>84</v>
      </c>
      <c r="B11" s="127">
        <v>99610</v>
      </c>
      <c r="C11" s="59"/>
      <c r="D11" s="59"/>
      <c r="E11" s="352" t="s">
        <v>85</v>
      </c>
      <c r="F11" s="60" t="s">
        <v>160</v>
      </c>
      <c r="G11" s="126">
        <v>10884</v>
      </c>
    </row>
    <row r="12" spans="1:8" ht="33" customHeight="1" thickBot="1">
      <c r="A12" s="62" t="s">
        <v>87</v>
      </c>
      <c r="B12" s="127">
        <v>551712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69.75" customHeight="1" thickBot="1">
      <c r="A14" s="68"/>
      <c r="B14" s="386" t="s">
        <v>161</v>
      </c>
      <c r="C14" s="387"/>
      <c r="D14" s="387"/>
      <c r="E14" s="387"/>
      <c r="F14" s="387"/>
      <c r="G14" s="388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8.099999999999994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162</v>
      </c>
      <c r="G16" s="77" t="s">
        <v>96</v>
      </c>
    </row>
    <row r="17" spans="1:8" ht="43.35" customHeight="1">
      <c r="A17" s="78" t="s">
        <v>97</v>
      </c>
      <c r="B17" s="211">
        <f>SUM(B18,B20,B21,B22)</f>
        <v>1185738</v>
      </c>
      <c r="C17" s="211">
        <f>SUM(C18:C22)</f>
        <v>562549</v>
      </c>
      <c r="D17" s="211">
        <f>SUM(D18:D22)</f>
        <v>0</v>
      </c>
      <c r="E17" s="211">
        <f>SUM(E18:E22)</f>
        <v>551665</v>
      </c>
      <c r="F17" s="211">
        <f>SUM(F18:F22)</f>
        <v>10884</v>
      </c>
      <c r="G17" s="80">
        <f>SUM(C17-(D17+E17+F17))</f>
        <v>0</v>
      </c>
    </row>
    <row r="18" spans="1:8" ht="36.6" customHeight="1">
      <c r="A18" s="81" t="s">
        <v>98</v>
      </c>
      <c r="B18" s="213">
        <v>17808</v>
      </c>
      <c r="C18" s="213">
        <v>3294</v>
      </c>
      <c r="D18" s="284" t="s">
        <v>99</v>
      </c>
      <c r="E18" s="213">
        <v>3241</v>
      </c>
      <c r="F18" s="213">
        <v>53</v>
      </c>
      <c r="G18" s="84">
        <f>SUM(C18-(E18+F18))</f>
        <v>0</v>
      </c>
    </row>
    <row r="19" spans="1:8" ht="36.6" customHeight="1">
      <c r="A19" s="85" t="s">
        <v>100</v>
      </c>
      <c r="B19" s="285" t="s">
        <v>99</v>
      </c>
      <c r="C19" s="215">
        <v>0</v>
      </c>
      <c r="D19" s="285" t="s">
        <v>99</v>
      </c>
      <c r="E19" s="216">
        <v>0</v>
      </c>
      <c r="F19" s="216">
        <v>0</v>
      </c>
      <c r="G19" s="90">
        <f>SUM(C19-(E19+F19))</f>
        <v>0</v>
      </c>
    </row>
    <row r="20" spans="1:8" ht="36.6" customHeight="1">
      <c r="A20" s="85" t="s">
        <v>101</v>
      </c>
      <c r="B20" s="216">
        <v>41</v>
      </c>
      <c r="C20" s="216">
        <v>41</v>
      </c>
      <c r="D20" s="286">
        <v>0</v>
      </c>
      <c r="E20" s="215">
        <v>35</v>
      </c>
      <c r="F20" s="215">
        <v>6</v>
      </c>
      <c r="G20" s="90">
        <f>SUM(C20-(D20+E20+F20))</f>
        <v>0</v>
      </c>
    </row>
    <row r="21" spans="1:8" ht="51.6" customHeight="1">
      <c r="A21" s="81" t="s">
        <v>102</v>
      </c>
      <c r="B21" s="216">
        <v>358</v>
      </c>
      <c r="C21" s="216">
        <v>358</v>
      </c>
      <c r="D21" s="285" t="s">
        <v>99</v>
      </c>
      <c r="E21" s="216">
        <v>358</v>
      </c>
      <c r="F21" s="216">
        <v>0</v>
      </c>
      <c r="G21" s="90">
        <f>SUM(C21-(E21+F21))</f>
        <v>0</v>
      </c>
    </row>
    <row r="22" spans="1:8" ht="49.35" customHeight="1">
      <c r="A22" s="92" t="s">
        <v>103</v>
      </c>
      <c r="B22" s="216">
        <v>1167531</v>
      </c>
      <c r="C22" s="216">
        <v>558856</v>
      </c>
      <c r="D22" s="286">
        <v>0</v>
      </c>
      <c r="E22" s="216">
        <v>548031</v>
      </c>
      <c r="F22" s="216">
        <v>10825</v>
      </c>
      <c r="G22" s="90">
        <f>SUM(C22-(D22+E22+F22))</f>
        <v>0</v>
      </c>
    </row>
    <row r="23" spans="1:8" ht="46.35" customHeight="1">
      <c r="A23" s="67"/>
      <c r="B23" s="354" t="s">
        <v>104</v>
      </c>
      <c r="C23" s="360"/>
      <c r="D23" s="360"/>
      <c r="E23" s="360"/>
      <c r="F23" s="269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163</v>
      </c>
      <c r="B27" s="100">
        <v>929</v>
      </c>
      <c r="C27" s="101"/>
      <c r="D27" s="101"/>
      <c r="E27" s="99" t="s">
        <v>110</v>
      </c>
      <c r="F27" s="102"/>
      <c r="G27" s="103"/>
    </row>
    <row r="28" spans="1:8" ht="38.450000000000003" customHeight="1">
      <c r="A28" s="104" t="s">
        <v>111</v>
      </c>
      <c r="B28" s="105">
        <v>96</v>
      </c>
      <c r="C28" s="101"/>
      <c r="D28" s="101"/>
      <c r="E28" s="99" t="s">
        <v>112</v>
      </c>
      <c r="F28" s="287">
        <v>2797</v>
      </c>
      <c r="G28" s="107"/>
    </row>
    <row r="29" spans="1:8" ht="51" customHeight="1" thickBot="1">
      <c r="A29" s="108" t="s">
        <v>113</v>
      </c>
      <c r="B29" s="131">
        <v>113835</v>
      </c>
      <c r="C29" s="110"/>
      <c r="D29" s="110"/>
      <c r="E29" s="108" t="s">
        <v>114</v>
      </c>
      <c r="F29" s="111"/>
      <c r="G29" s="112"/>
    </row>
    <row r="30" spans="1:8" ht="38.25" customHeight="1" thickBot="1">
      <c r="A30" s="334" t="s">
        <v>115</v>
      </c>
      <c r="B30" s="335"/>
      <c r="C30" s="335"/>
      <c r="D30" s="335"/>
      <c r="E30" s="113" t="s">
        <v>164</v>
      </c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5.1" customHeight="1">
      <c r="A33" s="121"/>
      <c r="B33" s="224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225"/>
      <c r="B35" s="223"/>
      <c r="C35" s="223"/>
      <c r="D35" s="223"/>
      <c r="E35" s="223"/>
      <c r="F35" s="121"/>
      <c r="G35" s="121"/>
    </row>
    <row r="36" spans="1:7" ht="287.10000000000002" customHeight="1">
      <c r="A36" s="329"/>
      <c r="B36" s="329"/>
      <c r="C36" s="329"/>
      <c r="D36" s="329"/>
      <c r="E36" s="329"/>
      <c r="F36" s="329"/>
      <c r="G36" s="329"/>
    </row>
    <row r="37" spans="1:7" ht="37.35" customHeight="1">
      <c r="A37" s="336"/>
      <c r="B37" s="336"/>
      <c r="C37" s="336"/>
      <c r="D37" s="336"/>
      <c r="E37" s="336"/>
      <c r="F37" s="224"/>
      <c r="G37" s="121"/>
    </row>
    <row r="38" spans="1:7" ht="50.1" customHeight="1">
      <c r="A38" s="331"/>
      <c r="B38" s="331"/>
      <c r="C38" s="331"/>
      <c r="D38" s="331"/>
      <c r="E38" s="331"/>
      <c r="F38" s="331"/>
      <c r="G38" s="331"/>
    </row>
    <row r="39" spans="1:7" ht="29.1" customHeight="1">
      <c r="A39" s="329"/>
      <c r="B39" s="329"/>
      <c r="C39" s="329"/>
      <c r="D39" s="329"/>
      <c r="E39" s="329"/>
      <c r="F39" s="329"/>
      <c r="G39" s="329"/>
    </row>
    <row r="40" spans="1:7" ht="29.1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224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</mergeCells>
  <conditionalFormatting sqref="G25 G17:G22 G12">
    <cfRule type="cellIs" dxfId="165" priority="4" stopIfTrue="1" operator="notEqual">
      <formula>0</formula>
    </cfRule>
  </conditionalFormatting>
  <conditionalFormatting sqref="G17 G12">
    <cfRule type="cellIs" dxfId="164" priority="3" stopIfTrue="1" operator="equal">
      <formula>0</formula>
    </cfRule>
  </conditionalFormatting>
  <conditionalFormatting sqref="G25 G17:G22 G12">
    <cfRule type="cellIs" dxfId="163" priority="2" stopIfTrue="1" operator="notEqual">
      <formula>0</formula>
    </cfRule>
  </conditionalFormatting>
  <conditionalFormatting sqref="G17 G12">
    <cfRule type="cellIs" dxfId="162" priority="1" stopIfTrue="1" operator="equal">
      <formula>0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H4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288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289" t="s">
        <v>72</v>
      </c>
      <c r="B6" s="340" t="s">
        <v>165</v>
      </c>
      <c r="C6" s="341"/>
      <c r="D6" s="42"/>
      <c r="E6" s="290" t="s">
        <v>73</v>
      </c>
      <c r="F6" s="391" t="s">
        <v>166</v>
      </c>
      <c r="G6" s="392"/>
    </row>
    <row r="7" spans="1:8" ht="21" customHeight="1" thickBot="1">
      <c r="A7" s="289" t="s">
        <v>75</v>
      </c>
      <c r="B7" s="344">
        <v>41583</v>
      </c>
      <c r="C7" s="345"/>
      <c r="D7" s="44"/>
      <c r="E7" s="290" t="s">
        <v>76</v>
      </c>
      <c r="F7" s="393" t="s">
        <v>167</v>
      </c>
      <c r="G7" s="394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95" t="s">
        <v>78</v>
      </c>
      <c r="B9" s="351"/>
      <c r="C9" s="48"/>
      <c r="D9" s="48"/>
      <c r="E9" s="291" t="s">
        <v>79</v>
      </c>
      <c r="F9" s="292" t="s">
        <v>80</v>
      </c>
      <c r="G9" s="51">
        <v>76808</v>
      </c>
    </row>
    <row r="10" spans="1:8" ht="34.15" customHeight="1">
      <c r="A10" s="293" t="s">
        <v>168</v>
      </c>
      <c r="B10" s="53">
        <v>153736</v>
      </c>
      <c r="C10" s="48"/>
      <c r="D10" s="48"/>
      <c r="E10" s="294" t="s">
        <v>82</v>
      </c>
      <c r="F10" s="295" t="s">
        <v>83</v>
      </c>
      <c r="G10" s="56">
        <v>76154</v>
      </c>
    </row>
    <row r="11" spans="1:8" ht="36" customHeight="1">
      <c r="A11" s="296" t="s">
        <v>169</v>
      </c>
      <c r="B11" s="58">
        <v>12416</v>
      </c>
      <c r="C11" s="59"/>
      <c r="D11" s="59"/>
      <c r="E11" s="396" t="s">
        <v>85</v>
      </c>
      <c r="F11" s="297" t="s">
        <v>86</v>
      </c>
      <c r="G11" s="61">
        <v>654</v>
      </c>
    </row>
    <row r="12" spans="1:8" ht="33" customHeight="1" thickBot="1">
      <c r="A12" s="298" t="s">
        <v>170</v>
      </c>
      <c r="B12" s="63">
        <v>76151</v>
      </c>
      <c r="C12" s="64"/>
      <c r="D12" s="64"/>
      <c r="E12" s="353"/>
      <c r="F12" s="299" t="s">
        <v>4</v>
      </c>
      <c r="G12" s="66">
        <f>SUM(G9-(G10+G11))</f>
        <v>0</v>
      </c>
    </row>
    <row r="13" spans="1:8" ht="45.6" customHeight="1">
      <c r="A13" s="67"/>
      <c r="B13" s="354" t="s">
        <v>171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172</v>
      </c>
      <c r="C14" s="358"/>
      <c r="D14" s="358"/>
      <c r="E14" s="358"/>
      <c r="F14" s="358"/>
      <c r="G14" s="359"/>
    </row>
    <row r="15" spans="1:8" ht="54" customHeight="1" thickBot="1">
      <c r="A15" s="300" t="s">
        <v>173</v>
      </c>
      <c r="B15" s="70"/>
      <c r="C15" s="71"/>
      <c r="D15" s="71"/>
      <c r="E15" s="71"/>
      <c r="F15" s="71"/>
      <c r="G15" s="72"/>
    </row>
    <row r="16" spans="1:8" ht="67.900000000000006" customHeight="1">
      <c r="A16" s="73"/>
      <c r="B16" s="301" t="s">
        <v>174</v>
      </c>
      <c r="C16" s="302" t="s">
        <v>92</v>
      </c>
      <c r="D16" s="75" t="s">
        <v>175</v>
      </c>
      <c r="E16" s="75" t="s">
        <v>176</v>
      </c>
      <c r="F16" s="76" t="s">
        <v>177</v>
      </c>
      <c r="G16" s="77" t="s">
        <v>178</v>
      </c>
    </row>
    <row r="17" spans="1:8" ht="43.15" customHeight="1">
      <c r="A17" s="303" t="s">
        <v>97</v>
      </c>
      <c r="B17" s="304">
        <f>SUM(B18,B20,B21,B22)</f>
        <v>153954</v>
      </c>
      <c r="C17" s="304">
        <f>SUM(C18:C22)</f>
        <v>76808</v>
      </c>
      <c r="D17" s="304">
        <f>SUM(D18:D22)</f>
        <v>48</v>
      </c>
      <c r="E17" s="304">
        <f>SUM(E18:E22)</f>
        <v>76154</v>
      </c>
      <c r="F17" s="304">
        <f>SUM(F18:F22)</f>
        <v>606</v>
      </c>
      <c r="G17" s="305">
        <f>SUM(C17-(D17+E17+F17))</f>
        <v>0</v>
      </c>
    </row>
    <row r="18" spans="1:8" ht="36.4" customHeight="1">
      <c r="A18" s="306" t="s">
        <v>98</v>
      </c>
      <c r="B18" s="307">
        <v>7261</v>
      </c>
      <c r="C18" s="307">
        <v>1475</v>
      </c>
      <c r="D18" s="308" t="s">
        <v>99</v>
      </c>
      <c r="E18" s="307">
        <v>1450</v>
      </c>
      <c r="F18" s="307">
        <v>25</v>
      </c>
      <c r="G18" s="309">
        <f>SUM(C18-(E18+F18))</f>
        <v>0</v>
      </c>
    </row>
    <row r="19" spans="1:8" ht="36.4" customHeight="1">
      <c r="A19" s="310" t="s">
        <v>100</v>
      </c>
      <c r="B19" s="311" t="s">
        <v>99</v>
      </c>
      <c r="C19" s="312">
        <v>0</v>
      </c>
      <c r="D19" s="313" t="s">
        <v>99</v>
      </c>
      <c r="E19" s="314">
        <v>0</v>
      </c>
      <c r="F19" s="314">
        <v>0</v>
      </c>
      <c r="G19" s="315">
        <f>SUM(C19-(E19+F19))</f>
        <v>0</v>
      </c>
    </row>
    <row r="20" spans="1:8" ht="36.4" customHeight="1">
      <c r="A20" s="170" t="s">
        <v>179</v>
      </c>
      <c r="B20" s="314">
        <v>10</v>
      </c>
      <c r="C20" s="314">
        <v>10</v>
      </c>
      <c r="D20" s="312">
        <v>4</v>
      </c>
      <c r="E20" s="312">
        <v>3</v>
      </c>
      <c r="F20" s="312">
        <v>3</v>
      </c>
      <c r="G20" s="315">
        <f>SUM(C20-(D20+E20+F20))</f>
        <v>0</v>
      </c>
    </row>
    <row r="21" spans="1:8" ht="51.6" customHeight="1">
      <c r="A21" s="92" t="s">
        <v>180</v>
      </c>
      <c r="B21" s="314">
        <v>5</v>
      </c>
      <c r="C21" s="314">
        <v>5</v>
      </c>
      <c r="D21" s="313" t="s">
        <v>99</v>
      </c>
      <c r="E21" s="314">
        <v>5</v>
      </c>
      <c r="F21" s="314">
        <v>0</v>
      </c>
      <c r="G21" s="315">
        <f>SUM(C21-(E21+F21))</f>
        <v>0</v>
      </c>
    </row>
    <row r="22" spans="1:8" ht="49.15" customHeight="1">
      <c r="A22" s="92" t="s">
        <v>181</v>
      </c>
      <c r="B22" s="314">
        <v>146678</v>
      </c>
      <c r="C22" s="314">
        <v>75318</v>
      </c>
      <c r="D22" s="312">
        <v>44</v>
      </c>
      <c r="E22" s="314">
        <v>74696</v>
      </c>
      <c r="F22" s="314">
        <v>578</v>
      </c>
      <c r="G22" s="315">
        <f>SUM(C22-(D22+E22+F22))</f>
        <v>0</v>
      </c>
    </row>
    <row r="23" spans="1:8" ht="46.15" customHeight="1">
      <c r="A23" s="316"/>
      <c r="B23" s="354" t="s">
        <v>104</v>
      </c>
      <c r="C23" s="360"/>
      <c r="D23" s="360"/>
      <c r="E23" s="360"/>
      <c r="F23" s="269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90" t="s">
        <v>182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317" t="s">
        <v>109</v>
      </c>
      <c r="B27" s="318">
        <v>66</v>
      </c>
      <c r="C27" s="101"/>
      <c r="D27" s="101"/>
      <c r="E27" s="317" t="s">
        <v>110</v>
      </c>
      <c r="F27" s="319">
        <v>0</v>
      </c>
      <c r="G27" s="103"/>
    </row>
    <row r="28" spans="1:8" ht="38.450000000000003" customHeight="1">
      <c r="A28" s="320" t="s">
        <v>111</v>
      </c>
      <c r="B28" s="321">
        <v>9</v>
      </c>
      <c r="C28" s="101"/>
      <c r="D28" s="101"/>
      <c r="E28" s="317" t="s">
        <v>112</v>
      </c>
      <c r="F28" s="322">
        <v>238</v>
      </c>
      <c r="G28" s="107"/>
    </row>
    <row r="29" spans="1:8" ht="51" customHeight="1" thickBot="1">
      <c r="A29" s="323" t="s">
        <v>113</v>
      </c>
      <c r="B29" s="324">
        <v>32461</v>
      </c>
      <c r="C29" s="110"/>
      <c r="D29" s="110"/>
      <c r="E29" s="325" t="s">
        <v>114</v>
      </c>
      <c r="F29" s="111">
        <v>0</v>
      </c>
      <c r="G29" s="112"/>
    </row>
    <row r="30" spans="1:8" ht="38.25" customHeight="1" thickBot="1">
      <c r="A30" s="389" t="s">
        <v>183</v>
      </c>
      <c r="B30" s="335"/>
      <c r="C30" s="335"/>
      <c r="D30" s="335"/>
      <c r="E30" s="113"/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15.75">
      <c r="A33" s="121"/>
      <c r="B33" s="230"/>
      <c r="C33" s="122"/>
      <c r="D33" s="122"/>
      <c r="E33" s="122"/>
      <c r="F33" s="122"/>
      <c r="G33" s="122"/>
    </row>
    <row r="34" spans="1:7" ht="15.6" customHeight="1">
      <c r="A34" s="329"/>
      <c r="B34" s="329"/>
      <c r="C34" s="329"/>
      <c r="D34" s="329"/>
      <c r="E34" s="329"/>
      <c r="F34" s="121"/>
      <c r="G34" s="121"/>
    </row>
    <row r="35" spans="1:7" ht="18.75">
      <c r="A35" s="231"/>
      <c r="B35" s="228"/>
      <c r="C35" s="228"/>
      <c r="D35" s="228"/>
      <c r="E35" s="228"/>
      <c r="F35" s="121"/>
      <c r="G35" s="121"/>
    </row>
    <row r="36" spans="1:7" ht="15.6" customHeight="1">
      <c r="A36" s="329"/>
      <c r="B36" s="329"/>
      <c r="C36" s="329"/>
      <c r="D36" s="329"/>
      <c r="E36" s="329"/>
      <c r="F36" s="329"/>
      <c r="G36" s="329"/>
    </row>
    <row r="37" spans="1:7" ht="18.600000000000001" customHeight="1">
      <c r="A37" s="336"/>
      <c r="B37" s="336"/>
      <c r="C37" s="336"/>
      <c r="D37" s="336"/>
      <c r="E37" s="336"/>
      <c r="F37" s="230"/>
      <c r="G37" s="121"/>
    </row>
    <row r="38" spans="1:7" ht="15.6" customHeight="1">
      <c r="A38" s="331"/>
      <c r="B38" s="331"/>
      <c r="C38" s="331"/>
      <c r="D38" s="331"/>
      <c r="E38" s="331"/>
      <c r="F38" s="331"/>
      <c r="G38" s="331"/>
    </row>
    <row r="39" spans="1:7" ht="15.6" customHeight="1">
      <c r="A39" s="329"/>
      <c r="B39" s="329"/>
      <c r="C39" s="329"/>
      <c r="D39" s="329"/>
      <c r="E39" s="329"/>
      <c r="F39" s="329"/>
      <c r="G39" s="329"/>
    </row>
    <row r="40" spans="1:7" ht="18.600000000000001" customHeight="1">
      <c r="A40" s="330"/>
      <c r="B40" s="330"/>
      <c r="C40" s="330"/>
      <c r="D40" s="330"/>
      <c r="E40" s="330"/>
      <c r="F40" s="330"/>
      <c r="G40" s="330"/>
    </row>
    <row r="41" spans="1:7" ht="15.6" customHeight="1">
      <c r="A41" s="331"/>
      <c r="B41" s="331"/>
      <c r="C41" s="331"/>
      <c r="D41" s="331"/>
      <c r="E41" s="331"/>
      <c r="F41" s="230"/>
      <c r="G41" s="121"/>
    </row>
    <row r="42" spans="1:7" ht="15.6" customHeight="1">
      <c r="A42" s="331"/>
      <c r="B42" s="331"/>
      <c r="C42" s="331"/>
      <c r="D42" s="331"/>
      <c r="E42" s="331"/>
      <c r="F42" s="331"/>
      <c r="G42" s="331"/>
    </row>
  </sheetData>
  <mergeCells count="22"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</mergeCells>
  <conditionalFormatting sqref="G25 G17:G22 G12">
    <cfRule type="cellIs" dxfId="161" priority="6" stopIfTrue="1" operator="notEqual">
      <formula>0</formula>
    </cfRule>
  </conditionalFormatting>
  <conditionalFormatting sqref="G17 G12">
    <cfRule type="cellIs" dxfId="160" priority="5" stopIfTrue="1" operator="equal">
      <formula>0</formula>
    </cfRule>
  </conditionalFormatting>
  <conditionalFormatting sqref="G25 G17:G22 G12">
    <cfRule type="cellIs" dxfId="159" priority="4" stopIfTrue="1" operator="notEqual">
      <formula>0</formula>
    </cfRule>
  </conditionalFormatting>
  <conditionalFormatting sqref="G17 G12">
    <cfRule type="cellIs" dxfId="158" priority="3" stopIfTrue="1" operator="equal">
      <formula>0</formula>
    </cfRule>
  </conditionalFormatting>
  <conditionalFormatting sqref="G25 G17:G22 G12">
    <cfRule type="cellIs" dxfId="157" priority="2" stopIfTrue="1" operator="notEqual">
      <formula>0</formula>
    </cfRule>
  </conditionalFormatting>
  <conditionalFormatting sqref="G17 G12">
    <cfRule type="cellIs" dxfId="156" priority="1" stopIfTrue="1" operator="equal">
      <formula>0</formula>
    </cfRule>
  </conditionalFormatting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2"/>
  <sheetViews>
    <sheetView zoomScale="65" zoomScaleNormal="65"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15</v>
      </c>
      <c r="C6" s="341"/>
      <c r="D6" s="42"/>
      <c r="E6" s="43" t="s">
        <v>73</v>
      </c>
      <c r="F6" s="342" t="s">
        <v>74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77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2977</v>
      </c>
    </row>
    <row r="10" spans="1:8" ht="34.15" customHeight="1">
      <c r="A10" s="52" t="s">
        <v>81</v>
      </c>
      <c r="B10" s="53">
        <v>6329</v>
      </c>
      <c r="C10" s="48"/>
      <c r="D10" s="48"/>
      <c r="E10" s="54" t="s">
        <v>82</v>
      </c>
      <c r="F10" s="55" t="s">
        <v>83</v>
      </c>
      <c r="G10" s="56">
        <v>2959</v>
      </c>
    </row>
    <row r="11" spans="1:8" ht="36" customHeight="1">
      <c r="A11" s="57" t="s">
        <v>84</v>
      </c>
      <c r="B11" s="58">
        <v>529</v>
      </c>
      <c r="C11" s="59"/>
      <c r="D11" s="59"/>
      <c r="E11" s="352" t="s">
        <v>85</v>
      </c>
      <c r="F11" s="60" t="s">
        <v>86</v>
      </c>
      <c r="G11" s="61">
        <v>18</v>
      </c>
    </row>
    <row r="12" spans="1:8" ht="33" customHeight="1" thickBot="1">
      <c r="A12" s="62" t="s">
        <v>87</v>
      </c>
      <c r="B12" s="63">
        <v>2959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900000000000006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15" customHeight="1">
      <c r="A17" s="78" t="s">
        <v>97</v>
      </c>
      <c r="B17" s="79">
        <f>SUM(B18,B20,B21,B22)</f>
        <v>6329</v>
      </c>
      <c r="C17" s="79">
        <f>SUM(C18:C22)</f>
        <v>2977</v>
      </c>
      <c r="D17" s="79">
        <f>SUM(D18:D22)</f>
        <v>0</v>
      </c>
      <c r="E17" s="79">
        <f>SUM(E18:E22)</f>
        <v>2959</v>
      </c>
      <c r="F17" s="79">
        <f>SUM(F18:F22)</f>
        <v>18</v>
      </c>
      <c r="G17" s="80">
        <f>SUM(C17-(D17+E17+F17))</f>
        <v>0</v>
      </c>
    </row>
    <row r="18" spans="1:8" ht="36.4" customHeight="1">
      <c r="A18" s="81" t="s">
        <v>98</v>
      </c>
      <c r="B18" s="82">
        <v>49</v>
      </c>
      <c r="C18" s="82">
        <v>2</v>
      </c>
      <c r="D18" s="83" t="s">
        <v>99</v>
      </c>
      <c r="E18" s="82">
        <v>2</v>
      </c>
      <c r="F18" s="82">
        <v>0</v>
      </c>
      <c r="G18" s="84">
        <f>SUM(C18-(E18+F18))</f>
        <v>0</v>
      </c>
    </row>
    <row r="19" spans="1:8" ht="36.4" customHeight="1">
      <c r="A19" s="85" t="s">
        <v>100</v>
      </c>
      <c r="B19" s="86" t="s">
        <v>99</v>
      </c>
      <c r="C19" s="87">
        <v>0</v>
      </c>
      <c r="D19" s="88" t="s">
        <v>99</v>
      </c>
      <c r="E19" s="89">
        <v>0</v>
      </c>
      <c r="F19" s="89">
        <v>0</v>
      </c>
      <c r="G19" s="90">
        <f>SUM(C19-(E19+F19))</f>
        <v>0</v>
      </c>
    </row>
    <row r="20" spans="1:8" ht="36.4" customHeight="1">
      <c r="A20" s="85" t="s">
        <v>101</v>
      </c>
      <c r="B20" s="89">
        <v>0</v>
      </c>
      <c r="C20" s="89">
        <v>0</v>
      </c>
      <c r="D20" s="91">
        <v>0</v>
      </c>
      <c r="E20" s="87">
        <v>0</v>
      </c>
      <c r="F20" s="87">
        <v>0</v>
      </c>
      <c r="G20" s="90">
        <f>SUM(C20-(D20+E20+F20))</f>
        <v>0</v>
      </c>
    </row>
    <row r="21" spans="1:8" ht="51.6" customHeight="1">
      <c r="A21" s="81" t="s">
        <v>102</v>
      </c>
      <c r="B21" s="89">
        <v>0</v>
      </c>
      <c r="C21" s="89">
        <v>0</v>
      </c>
      <c r="D21" s="88" t="s">
        <v>99</v>
      </c>
      <c r="E21" s="89">
        <v>0</v>
      </c>
      <c r="F21" s="89">
        <v>0</v>
      </c>
      <c r="G21" s="90">
        <f>SUM(C21-(E21+F21))</f>
        <v>0</v>
      </c>
    </row>
    <row r="22" spans="1:8" ht="49.15" customHeight="1">
      <c r="A22" s="92" t="s">
        <v>103</v>
      </c>
      <c r="B22" s="89">
        <v>6280</v>
      </c>
      <c r="C22" s="89">
        <v>2975</v>
      </c>
      <c r="D22" s="91">
        <v>0</v>
      </c>
      <c r="E22" s="89">
        <v>2957</v>
      </c>
      <c r="F22" s="89">
        <v>18</v>
      </c>
      <c r="G22" s="90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54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0</v>
      </c>
      <c r="C27" s="101"/>
      <c r="D27" s="101"/>
      <c r="E27" s="99" t="s">
        <v>110</v>
      </c>
      <c r="F27" s="102">
        <v>3</v>
      </c>
      <c r="G27" s="103"/>
    </row>
    <row r="28" spans="1:8" ht="38.450000000000003" customHeight="1">
      <c r="A28" s="104" t="s">
        <v>111</v>
      </c>
      <c r="B28" s="105">
        <v>0</v>
      </c>
      <c r="C28" s="101"/>
      <c r="D28" s="101"/>
      <c r="E28" s="99" t="s">
        <v>112</v>
      </c>
      <c r="F28" s="106">
        <v>0</v>
      </c>
      <c r="G28" s="107"/>
    </row>
    <row r="29" spans="1:8" ht="51" customHeight="1" thickBot="1">
      <c r="A29" s="108" t="s">
        <v>113</v>
      </c>
      <c r="B29" s="109">
        <v>1514</v>
      </c>
      <c r="C29" s="110"/>
      <c r="D29" s="110"/>
      <c r="E29" s="108" t="s">
        <v>114</v>
      </c>
      <c r="F29" s="111">
        <v>0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>
        <v>0</v>
      </c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9" customHeight="1">
      <c r="A33" s="121"/>
      <c r="B33" s="124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125"/>
      <c r="B35" s="123"/>
      <c r="C35" s="123"/>
      <c r="D35" s="123"/>
      <c r="E35" s="123"/>
      <c r="F35" s="121"/>
      <c r="G35" s="121"/>
    </row>
    <row r="36" spans="1:7" ht="286.89999999999998" customHeight="1">
      <c r="A36" s="329"/>
      <c r="B36" s="329"/>
      <c r="C36" s="329"/>
      <c r="D36" s="329"/>
      <c r="E36" s="329"/>
      <c r="F36" s="329"/>
      <c r="G36" s="329"/>
    </row>
    <row r="37" spans="1:7" ht="37.15" customHeight="1">
      <c r="A37" s="336"/>
      <c r="B37" s="336"/>
      <c r="C37" s="336"/>
      <c r="D37" s="336"/>
      <c r="E37" s="336"/>
      <c r="F37" s="124"/>
      <c r="G37" s="121"/>
    </row>
    <row r="38" spans="1:7" ht="49.9" customHeight="1">
      <c r="A38" s="331"/>
      <c r="B38" s="331"/>
      <c r="C38" s="331"/>
      <c r="D38" s="331"/>
      <c r="E38" s="331"/>
      <c r="F38" s="331"/>
      <c r="G38" s="331"/>
    </row>
    <row r="39" spans="1:7" ht="28.9" customHeight="1">
      <c r="A39" s="329"/>
      <c r="B39" s="329"/>
      <c r="C39" s="329"/>
      <c r="D39" s="329"/>
      <c r="E39" s="329"/>
      <c r="F39" s="329"/>
      <c r="G39" s="329"/>
    </row>
    <row r="40" spans="1:7" ht="28.9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124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</mergeCells>
  <conditionalFormatting sqref="G25 G17:G22 G12">
    <cfRule type="cellIs" dxfId="239" priority="10" stopIfTrue="1" operator="notEqual">
      <formula>0</formula>
    </cfRule>
  </conditionalFormatting>
  <conditionalFormatting sqref="G17 G12">
    <cfRule type="cellIs" dxfId="238" priority="9" stopIfTrue="1" operator="equal">
      <formula>0</formula>
    </cfRule>
  </conditionalFormatting>
  <conditionalFormatting sqref="F20 F23 F25:F29">
    <cfRule type="cellIs" dxfId="237" priority="8" stopIfTrue="1" operator="notEqual">
      <formula>0</formula>
    </cfRule>
  </conditionalFormatting>
  <conditionalFormatting sqref="F23 F20">
    <cfRule type="cellIs" dxfId="236" priority="7" stopIfTrue="1" operator="equal">
      <formula>0</formula>
    </cfRule>
  </conditionalFormatting>
  <conditionalFormatting sqref="G25 G17:G22 G12">
    <cfRule type="cellIs" dxfId="235" priority="6" stopIfTrue="1" operator="notEqual">
      <formula>0</formula>
    </cfRule>
  </conditionalFormatting>
  <conditionalFormatting sqref="G17 G12">
    <cfRule type="cellIs" dxfId="234" priority="5" stopIfTrue="1" operator="equal">
      <formula>0</formula>
    </cfRule>
  </conditionalFormatting>
  <conditionalFormatting sqref="G25 G17:G22 G12">
    <cfRule type="cellIs" dxfId="233" priority="4" stopIfTrue="1" operator="notEqual">
      <formula>0</formula>
    </cfRule>
  </conditionalFormatting>
  <conditionalFormatting sqref="G17 G12">
    <cfRule type="cellIs" dxfId="232" priority="3" stopIfTrue="1" operator="equal">
      <formula>0</formula>
    </cfRule>
  </conditionalFormatting>
  <conditionalFormatting sqref="G25 G17:G22 G12">
    <cfRule type="cellIs" dxfId="231" priority="2" stopIfTrue="1" operator="notEqual">
      <formula>0</formula>
    </cfRule>
  </conditionalFormatting>
  <conditionalFormatting sqref="G17 G12">
    <cfRule type="cellIs" dxfId="230" priority="1" stopIfTrue="1" operator="equal">
      <formula>0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184</v>
      </c>
      <c r="C6" s="341"/>
      <c r="D6" s="42"/>
      <c r="E6" s="43" t="s">
        <v>73</v>
      </c>
      <c r="F6" s="342" t="s">
        <v>185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/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10903</v>
      </c>
    </row>
    <row r="10" spans="1:8" ht="34.15" customHeight="1">
      <c r="A10" s="52" t="s">
        <v>81</v>
      </c>
      <c r="B10" s="53">
        <v>21906</v>
      </c>
      <c r="C10" s="48"/>
      <c r="D10" s="48"/>
      <c r="E10" s="54" t="s">
        <v>82</v>
      </c>
      <c r="F10" s="55" t="s">
        <v>83</v>
      </c>
      <c r="G10" s="56">
        <v>10783</v>
      </c>
    </row>
    <row r="11" spans="1:8" ht="36" customHeight="1">
      <c r="A11" s="57" t="s">
        <v>84</v>
      </c>
      <c r="B11" s="58">
        <v>2350</v>
      </c>
      <c r="C11" s="59"/>
      <c r="D11" s="59"/>
      <c r="E11" s="352" t="s">
        <v>85</v>
      </c>
      <c r="F11" s="60" t="s">
        <v>86</v>
      </c>
      <c r="G11" s="61">
        <v>120</v>
      </c>
    </row>
    <row r="12" spans="1:8" ht="33" customHeight="1" thickBot="1">
      <c r="A12" s="62" t="s">
        <v>87</v>
      </c>
      <c r="B12" s="63">
        <v>10783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900000000000006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15" customHeight="1">
      <c r="A17" s="78" t="s">
        <v>97</v>
      </c>
      <c r="B17" s="79">
        <f>SUM(B18,B20,B21,B22)</f>
        <v>21923</v>
      </c>
      <c r="C17" s="79">
        <f>SUM(C18:C22)</f>
        <v>10903</v>
      </c>
      <c r="D17" s="79">
        <f>SUM(D18:D22)</f>
        <v>0</v>
      </c>
      <c r="E17" s="79">
        <f>SUM(E18:E22)</f>
        <v>10783</v>
      </c>
      <c r="F17" s="79">
        <f>SUM(F18:F22)</f>
        <v>120</v>
      </c>
      <c r="G17" s="80">
        <f>SUM(C17-(D17+E17+F17))</f>
        <v>0</v>
      </c>
    </row>
    <row r="18" spans="1:8" ht="36.4" customHeight="1">
      <c r="A18" s="81" t="s">
        <v>98</v>
      </c>
      <c r="B18" s="82">
        <v>179</v>
      </c>
      <c r="C18" s="82">
        <v>30</v>
      </c>
      <c r="D18" s="83" t="s">
        <v>99</v>
      </c>
      <c r="E18" s="82">
        <v>30</v>
      </c>
      <c r="F18" s="82">
        <v>0</v>
      </c>
      <c r="G18" s="84">
        <f>SUM(C18-(E18+F18))</f>
        <v>0</v>
      </c>
    </row>
    <row r="19" spans="1:8" ht="36.4" customHeight="1">
      <c r="A19" s="85" t="s">
        <v>100</v>
      </c>
      <c r="B19" s="86" t="s">
        <v>99</v>
      </c>
      <c r="C19" s="87">
        <v>0</v>
      </c>
      <c r="D19" s="88" t="s">
        <v>99</v>
      </c>
      <c r="E19" s="89">
        <v>0</v>
      </c>
      <c r="F19" s="89">
        <v>0</v>
      </c>
      <c r="G19" s="90">
        <f>SUM(C19-(E19+F19))</f>
        <v>0</v>
      </c>
    </row>
    <row r="20" spans="1:8" ht="36.4" customHeight="1">
      <c r="A20" s="85" t="s">
        <v>101</v>
      </c>
      <c r="B20" s="89">
        <v>2</v>
      </c>
      <c r="C20" s="89">
        <v>2</v>
      </c>
      <c r="D20" s="91">
        <v>0</v>
      </c>
      <c r="E20" s="87">
        <v>1</v>
      </c>
      <c r="F20" s="87">
        <v>1</v>
      </c>
      <c r="G20" s="90">
        <f>SUM(C20-(D20+E20+F20))</f>
        <v>0</v>
      </c>
    </row>
    <row r="21" spans="1:8" ht="51.6" customHeight="1">
      <c r="A21" s="81" t="s">
        <v>102</v>
      </c>
      <c r="B21" s="89">
        <v>7</v>
      </c>
      <c r="C21" s="89">
        <v>7</v>
      </c>
      <c r="D21" s="88" t="s">
        <v>99</v>
      </c>
      <c r="E21" s="89">
        <v>7</v>
      </c>
      <c r="F21" s="89">
        <v>0</v>
      </c>
      <c r="G21" s="90">
        <f>SUM(C21-(E21+F21))</f>
        <v>0</v>
      </c>
    </row>
    <row r="22" spans="1:8" ht="49.15" customHeight="1">
      <c r="A22" s="92" t="s">
        <v>103</v>
      </c>
      <c r="B22" s="89">
        <v>21735</v>
      </c>
      <c r="C22" s="89">
        <v>10864</v>
      </c>
      <c r="D22" s="91">
        <v>0</v>
      </c>
      <c r="E22" s="89">
        <v>10745</v>
      </c>
      <c r="F22" s="89">
        <v>119</v>
      </c>
      <c r="G22" s="90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69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10</v>
      </c>
      <c r="C27" s="101"/>
      <c r="D27" s="101"/>
      <c r="E27" s="99" t="s">
        <v>110</v>
      </c>
      <c r="F27" s="102">
        <v>33</v>
      </c>
      <c r="G27" s="103"/>
    </row>
    <row r="28" spans="1:8" ht="38.450000000000003" customHeight="1">
      <c r="A28" s="104" t="s">
        <v>111</v>
      </c>
      <c r="B28" s="105">
        <v>1</v>
      </c>
      <c r="C28" s="101"/>
      <c r="D28" s="101"/>
      <c r="E28" s="99" t="s">
        <v>112</v>
      </c>
      <c r="F28" s="106">
        <v>0</v>
      </c>
      <c r="G28" s="107"/>
    </row>
    <row r="29" spans="1:8" ht="51" customHeight="1" thickBot="1">
      <c r="A29" s="108" t="s">
        <v>113</v>
      </c>
      <c r="B29" s="109">
        <v>6862</v>
      </c>
      <c r="C29" s="110"/>
      <c r="D29" s="110"/>
      <c r="E29" s="108" t="s">
        <v>114</v>
      </c>
      <c r="F29" s="111">
        <v>14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/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9" customHeight="1">
      <c r="A33" s="121"/>
      <c r="B33" s="230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231"/>
      <c r="B35" s="228"/>
      <c r="C35" s="228"/>
      <c r="D35" s="228"/>
      <c r="E35" s="228"/>
      <c r="F35" s="121"/>
      <c r="G35" s="121"/>
    </row>
    <row r="36" spans="1:7" ht="286.89999999999998" customHeight="1">
      <c r="A36" s="329"/>
      <c r="B36" s="329"/>
      <c r="C36" s="329"/>
      <c r="D36" s="329"/>
      <c r="E36" s="329"/>
      <c r="F36" s="329"/>
      <c r="G36" s="329"/>
    </row>
    <row r="37" spans="1:7" ht="37.15" customHeight="1">
      <c r="A37" s="336"/>
      <c r="B37" s="336"/>
      <c r="C37" s="336"/>
      <c r="D37" s="336"/>
      <c r="E37" s="336"/>
      <c r="F37" s="230"/>
      <c r="G37" s="121"/>
    </row>
    <row r="38" spans="1:7" ht="49.9" customHeight="1">
      <c r="A38" s="331"/>
      <c r="B38" s="331"/>
      <c r="C38" s="331"/>
      <c r="D38" s="331"/>
      <c r="E38" s="331"/>
      <c r="F38" s="331"/>
      <c r="G38" s="331"/>
    </row>
    <row r="39" spans="1:7" ht="28.9" customHeight="1">
      <c r="A39" s="329"/>
      <c r="B39" s="329"/>
      <c r="C39" s="329"/>
      <c r="D39" s="329"/>
      <c r="E39" s="329"/>
      <c r="F39" s="329"/>
      <c r="G39" s="329"/>
    </row>
    <row r="40" spans="1:7" ht="28.9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230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155" priority="6" stopIfTrue="1" operator="notEqual">
      <formula>0</formula>
    </cfRule>
  </conditionalFormatting>
  <conditionalFormatting sqref="G17 G12">
    <cfRule type="cellIs" dxfId="154" priority="5" stopIfTrue="1" operator="equal">
      <formula>0</formula>
    </cfRule>
  </conditionalFormatting>
  <conditionalFormatting sqref="G25 G17:G22 G12">
    <cfRule type="cellIs" dxfId="153" priority="4" stopIfTrue="1" operator="notEqual">
      <formula>0</formula>
    </cfRule>
  </conditionalFormatting>
  <conditionalFormatting sqref="G17 G12">
    <cfRule type="cellIs" dxfId="152" priority="3" stopIfTrue="1" operator="equal">
      <formula>0</formula>
    </cfRule>
  </conditionalFormatting>
  <conditionalFormatting sqref="G25 G17:G22 G12">
    <cfRule type="cellIs" dxfId="151" priority="2" stopIfTrue="1" operator="notEqual">
      <formula>0</formula>
    </cfRule>
  </conditionalFormatting>
  <conditionalFormatting sqref="G17 G12">
    <cfRule type="cellIs" dxfId="150" priority="1" stopIfTrue="1" operator="equal">
      <formula>0</formula>
    </cfRule>
  </conditionalFormatting>
  <pageMargins left="0.7" right="0.7" top="0.75" bottom="0.75" header="0.3" footer="0.3"/>
  <drawing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132" t="s">
        <v>68</v>
      </c>
      <c r="B1" s="133"/>
      <c r="C1" s="132"/>
      <c r="D1" s="132"/>
      <c r="E1" s="132"/>
      <c r="F1" s="34"/>
      <c r="G1" s="34"/>
    </row>
    <row r="2" spans="1:8" ht="25.15" customHeight="1">
      <c r="A2" s="134" t="s">
        <v>69</v>
      </c>
      <c r="B2" s="133"/>
      <c r="C2" s="132"/>
      <c r="D2" s="132"/>
      <c r="E2" s="1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135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136" t="s">
        <v>72</v>
      </c>
      <c r="B6" s="371" t="s">
        <v>186</v>
      </c>
      <c r="C6" s="372"/>
      <c r="D6" s="137"/>
      <c r="E6" s="138" t="s">
        <v>73</v>
      </c>
      <c r="F6" s="373" t="s">
        <v>187</v>
      </c>
      <c r="G6" s="374"/>
    </row>
    <row r="7" spans="1:8" ht="21" customHeight="1" thickBot="1">
      <c r="A7" s="136" t="s">
        <v>75</v>
      </c>
      <c r="B7" s="375">
        <v>41583</v>
      </c>
      <c r="C7" s="376"/>
      <c r="D7" s="44"/>
      <c r="E7" s="138" t="s">
        <v>76</v>
      </c>
      <c r="F7" s="377">
        <v>5097734001</v>
      </c>
      <c r="G7" s="378"/>
    </row>
    <row r="8" spans="1:8" ht="21" customHeight="1" thickBot="1">
      <c r="A8" s="45"/>
      <c r="B8" s="139"/>
      <c r="C8" s="44"/>
      <c r="D8" s="44"/>
      <c r="E8" s="140"/>
      <c r="F8" s="379"/>
      <c r="G8" s="380"/>
      <c r="H8" s="44"/>
    </row>
    <row r="9" spans="1:8" ht="30.6" customHeight="1">
      <c r="A9" s="367" t="s">
        <v>78</v>
      </c>
      <c r="B9" s="368"/>
      <c r="C9" s="141"/>
      <c r="D9" s="141"/>
      <c r="E9" s="142" t="s">
        <v>79</v>
      </c>
      <c r="F9" s="50" t="s">
        <v>80</v>
      </c>
      <c r="G9" s="143">
        <v>6331</v>
      </c>
    </row>
    <row r="10" spans="1:8" ht="34.15" customHeight="1">
      <c r="A10" s="144" t="s">
        <v>81</v>
      </c>
      <c r="B10" s="145">
        <v>12913</v>
      </c>
      <c r="C10" s="141"/>
      <c r="D10" s="141"/>
      <c r="E10" s="146" t="s">
        <v>82</v>
      </c>
      <c r="F10" s="55" t="s">
        <v>83</v>
      </c>
      <c r="G10" s="147">
        <v>6306</v>
      </c>
    </row>
    <row r="11" spans="1:8" ht="36" customHeight="1">
      <c r="A11" s="148" t="s">
        <v>84</v>
      </c>
      <c r="B11" s="149">
        <v>1320</v>
      </c>
      <c r="C11" s="150"/>
      <c r="D11" s="150"/>
      <c r="E11" s="369" t="s">
        <v>85</v>
      </c>
      <c r="F11" s="60" t="s">
        <v>86</v>
      </c>
      <c r="G11" s="151">
        <v>25</v>
      </c>
    </row>
    <row r="12" spans="1:8" ht="33" customHeight="1" thickBot="1">
      <c r="A12" s="152" t="s">
        <v>87</v>
      </c>
      <c r="B12" s="153">
        <v>6306</v>
      </c>
      <c r="C12" s="154"/>
      <c r="D12" s="154"/>
      <c r="E12" s="370"/>
      <c r="F12" s="155" t="s">
        <v>4</v>
      </c>
      <c r="G12" s="15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157" t="s">
        <v>90</v>
      </c>
      <c r="B15" s="158"/>
      <c r="C15" s="159"/>
      <c r="D15" s="159"/>
      <c r="E15" s="159"/>
      <c r="F15" s="159"/>
      <c r="G15" s="160"/>
    </row>
    <row r="16" spans="1:8" ht="67.900000000000006" customHeight="1">
      <c r="A16" s="161"/>
      <c r="B16" s="75" t="s">
        <v>91</v>
      </c>
      <c r="C16" s="75" t="s">
        <v>92</v>
      </c>
      <c r="D16" s="75" t="s">
        <v>93</v>
      </c>
      <c r="E16" s="75" t="s">
        <v>94</v>
      </c>
      <c r="F16" s="162" t="s">
        <v>95</v>
      </c>
      <c r="G16" s="163" t="s">
        <v>96</v>
      </c>
    </row>
    <row r="17" spans="1:8" ht="43.15" customHeight="1">
      <c r="A17" s="164" t="s">
        <v>97</v>
      </c>
      <c r="B17" s="165">
        <f>SUM(B18,B20,B21,B22)</f>
        <v>12969</v>
      </c>
      <c r="C17" s="165">
        <f>SUM(C18:C22)</f>
        <v>6331</v>
      </c>
      <c r="D17" s="165">
        <f>SUM(D18:D22)</f>
        <v>0</v>
      </c>
      <c r="E17" s="165">
        <f>SUM(E18:E22)</f>
        <v>6306</v>
      </c>
      <c r="F17" s="165">
        <f>SUM(F18:F22)</f>
        <v>25</v>
      </c>
      <c r="G17" s="166">
        <f>SUM(C17-(D17+E17+F17))</f>
        <v>0</v>
      </c>
    </row>
    <row r="18" spans="1:8" ht="36.4" customHeight="1">
      <c r="A18" s="92" t="s">
        <v>98</v>
      </c>
      <c r="B18" s="167">
        <v>130</v>
      </c>
      <c r="C18" s="167">
        <v>20</v>
      </c>
      <c r="D18" s="168" t="s">
        <v>99</v>
      </c>
      <c r="E18" s="167">
        <v>20</v>
      </c>
      <c r="F18" s="167"/>
      <c r="G18" s="169">
        <f>SUM(C18-(E18+F18))</f>
        <v>0</v>
      </c>
    </row>
    <row r="19" spans="1:8" ht="36.4" customHeight="1">
      <c r="A19" s="170" t="s">
        <v>100</v>
      </c>
      <c r="B19" s="171" t="s">
        <v>99</v>
      </c>
      <c r="C19" s="172"/>
      <c r="D19" s="173" t="s">
        <v>99</v>
      </c>
      <c r="E19" s="174"/>
      <c r="F19" s="174"/>
      <c r="G19" s="175">
        <f>SUM(C19-(E19+F19))</f>
        <v>0</v>
      </c>
    </row>
    <row r="20" spans="1:8" ht="36.4" customHeight="1">
      <c r="A20" s="170" t="s">
        <v>101</v>
      </c>
      <c r="B20" s="174"/>
      <c r="C20" s="174"/>
      <c r="D20" s="176">
        <v>0</v>
      </c>
      <c r="E20" s="172"/>
      <c r="F20" s="172"/>
      <c r="G20" s="175">
        <f>SUM(C20-(D20+E20+F20))</f>
        <v>0</v>
      </c>
    </row>
    <row r="21" spans="1:8" ht="51.6" customHeight="1">
      <c r="A21" s="92" t="s">
        <v>102</v>
      </c>
      <c r="B21" s="174"/>
      <c r="C21" s="174"/>
      <c r="D21" s="173" t="s">
        <v>99</v>
      </c>
      <c r="E21" s="174"/>
      <c r="F21" s="174"/>
      <c r="G21" s="175">
        <f>SUM(C21-(E21+F21))</f>
        <v>0</v>
      </c>
    </row>
    <row r="22" spans="1:8" ht="49.15" customHeight="1">
      <c r="A22" s="92" t="s">
        <v>103</v>
      </c>
      <c r="B22" s="174">
        <v>12839</v>
      </c>
      <c r="C22" s="174">
        <v>6311</v>
      </c>
      <c r="D22" s="176">
        <v>0</v>
      </c>
      <c r="E22" s="174">
        <v>6286</v>
      </c>
      <c r="F22" s="174">
        <v>25</v>
      </c>
      <c r="G22" s="175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69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64" t="s">
        <v>106</v>
      </c>
      <c r="B25" s="365"/>
      <c r="C25" s="365"/>
      <c r="D25" s="365"/>
      <c r="E25" s="365"/>
      <c r="F25" s="366"/>
      <c r="G25" s="177"/>
    </row>
    <row r="26" spans="1:8" ht="53.25" customHeight="1" thickBot="1">
      <c r="A26" s="362" t="s">
        <v>107</v>
      </c>
      <c r="B26" s="363"/>
      <c r="C26" s="178"/>
      <c r="D26" s="178"/>
      <c r="E26" s="179" t="s">
        <v>108</v>
      </c>
      <c r="F26" s="180"/>
      <c r="G26" s="181"/>
    </row>
    <row r="27" spans="1:8" ht="38.25" customHeight="1" thickTop="1">
      <c r="A27" s="182" t="s">
        <v>109</v>
      </c>
      <c r="B27" s="183">
        <v>2</v>
      </c>
      <c r="C27" s="184"/>
      <c r="D27" s="184"/>
      <c r="E27" s="182" t="s">
        <v>110</v>
      </c>
      <c r="F27" s="185">
        <v>16</v>
      </c>
      <c r="G27" s="186"/>
    </row>
    <row r="28" spans="1:8" ht="38.450000000000003" customHeight="1">
      <c r="A28" s="187" t="s">
        <v>111</v>
      </c>
      <c r="B28" s="188">
        <v>0</v>
      </c>
      <c r="C28" s="184"/>
      <c r="D28" s="184"/>
      <c r="E28" s="182" t="s">
        <v>112</v>
      </c>
      <c r="F28" s="189">
        <v>0</v>
      </c>
      <c r="G28" s="190"/>
    </row>
    <row r="29" spans="1:8" ht="51" customHeight="1" thickBot="1">
      <c r="A29" s="191" t="s">
        <v>113</v>
      </c>
      <c r="B29" s="192">
        <v>4401</v>
      </c>
      <c r="C29" s="193"/>
      <c r="D29" s="193"/>
      <c r="E29" s="191" t="s">
        <v>114</v>
      </c>
      <c r="F29" s="194">
        <v>0</v>
      </c>
      <c r="G29" s="112"/>
    </row>
    <row r="30" spans="1:8" ht="38.25" customHeight="1" thickBot="1">
      <c r="A30" s="381" t="s">
        <v>115</v>
      </c>
      <c r="B30" s="382"/>
      <c r="C30" s="382"/>
      <c r="D30" s="382"/>
      <c r="E30" s="113"/>
      <c r="F30" s="195"/>
      <c r="G30" s="115"/>
    </row>
    <row r="31" spans="1:8" ht="38.25" customHeight="1">
      <c r="A31" s="196"/>
      <c r="B31" s="196"/>
      <c r="C31" s="196"/>
      <c r="D31" s="196"/>
      <c r="E31" s="117"/>
      <c r="F31" s="197"/>
      <c r="G31" s="44"/>
    </row>
    <row r="32" spans="1:8" ht="35.450000000000003" customHeight="1">
      <c r="A32" s="198"/>
      <c r="B32" s="199"/>
      <c r="C32" s="199"/>
      <c r="D32" s="199"/>
      <c r="E32" s="199"/>
      <c r="F32" s="199"/>
      <c r="G32" s="199"/>
    </row>
    <row r="33" spans="1:7" ht="34.9" customHeight="1">
      <c r="A33" s="200"/>
      <c r="B33" s="232"/>
      <c r="C33" s="202"/>
      <c r="D33" s="202"/>
      <c r="E33" s="202"/>
      <c r="F33" s="202"/>
      <c r="G33" s="202"/>
    </row>
    <row r="34" spans="1:7" ht="35.450000000000003" customHeight="1">
      <c r="A34" s="383"/>
      <c r="B34" s="383"/>
      <c r="C34" s="383"/>
      <c r="D34" s="383"/>
      <c r="E34" s="383"/>
      <c r="F34" s="200"/>
      <c r="G34" s="200"/>
    </row>
    <row r="35" spans="1:7" ht="35.450000000000003" customHeight="1">
      <c r="A35" s="233"/>
      <c r="B35" s="232"/>
      <c r="C35" s="232"/>
      <c r="D35" s="232"/>
      <c r="E35" s="232"/>
      <c r="F35" s="200"/>
      <c r="G35" s="200"/>
    </row>
    <row r="36" spans="1:7" ht="286.89999999999998" customHeight="1">
      <c r="A36" s="383"/>
      <c r="B36" s="383"/>
      <c r="C36" s="383"/>
      <c r="D36" s="383"/>
      <c r="E36" s="383"/>
      <c r="F36" s="383"/>
      <c r="G36" s="383"/>
    </row>
    <row r="37" spans="1:7" ht="37.15" customHeight="1">
      <c r="A37" s="385"/>
      <c r="B37" s="385"/>
      <c r="C37" s="385"/>
      <c r="D37" s="385"/>
      <c r="E37" s="385"/>
      <c r="F37" s="232"/>
      <c r="G37" s="200"/>
    </row>
    <row r="38" spans="1:7" ht="49.9" customHeight="1">
      <c r="A38" s="383"/>
      <c r="B38" s="383"/>
      <c r="C38" s="383"/>
      <c r="D38" s="383"/>
      <c r="E38" s="383"/>
      <c r="F38" s="383"/>
      <c r="G38" s="383"/>
    </row>
    <row r="39" spans="1:7" ht="28.9" customHeight="1">
      <c r="A39" s="383"/>
      <c r="B39" s="383"/>
      <c r="C39" s="383"/>
      <c r="D39" s="383"/>
      <c r="E39" s="383"/>
      <c r="F39" s="383"/>
      <c r="G39" s="383"/>
    </row>
    <row r="40" spans="1:7" ht="28.9" customHeight="1">
      <c r="A40" s="384"/>
      <c r="B40" s="384"/>
      <c r="C40" s="384"/>
      <c r="D40" s="384"/>
      <c r="E40" s="384"/>
      <c r="F40" s="384"/>
      <c r="G40" s="384"/>
    </row>
    <row r="41" spans="1:7" ht="24.6" customHeight="1">
      <c r="A41" s="383"/>
      <c r="B41" s="383"/>
      <c r="C41" s="383"/>
      <c r="D41" s="383"/>
      <c r="E41" s="383"/>
      <c r="F41" s="232"/>
      <c r="G41" s="200"/>
    </row>
    <row r="42" spans="1:7" ht="36" customHeight="1">
      <c r="A42" s="383"/>
      <c r="B42" s="383"/>
      <c r="C42" s="383"/>
      <c r="D42" s="383"/>
      <c r="E42" s="383"/>
      <c r="F42" s="383"/>
      <c r="G42" s="383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149" priority="6" stopIfTrue="1" operator="notEqual">
      <formula>0</formula>
    </cfRule>
  </conditionalFormatting>
  <conditionalFormatting sqref="G17 G12">
    <cfRule type="cellIs" dxfId="148" priority="5" stopIfTrue="1" operator="equal">
      <formula>0</formula>
    </cfRule>
  </conditionalFormatting>
  <conditionalFormatting sqref="G25 G17:G22 G12">
    <cfRule type="cellIs" dxfId="147" priority="4" stopIfTrue="1" operator="notEqual">
      <formula>0</formula>
    </cfRule>
  </conditionalFormatting>
  <conditionalFormatting sqref="G17 G12">
    <cfRule type="cellIs" dxfId="146" priority="3" stopIfTrue="1" operator="equal">
      <formula>0</formula>
    </cfRule>
  </conditionalFormatting>
  <conditionalFormatting sqref="G25 G17:G22 G12">
    <cfRule type="cellIs" dxfId="145" priority="2" stopIfTrue="1" operator="notEqual">
      <formula>0</formula>
    </cfRule>
  </conditionalFormatting>
  <conditionalFormatting sqref="G17 G12">
    <cfRule type="cellIs" dxfId="144" priority="1" stopIfTrue="1" operator="equal">
      <formula>0</formula>
    </cfRule>
  </conditionalFormatting>
  <pageMargins left="0.7" right="0.7" top="0.75" bottom="0.75" header="0.3" footer="0.3"/>
  <drawing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188</v>
      </c>
      <c r="C6" s="341"/>
      <c r="D6" s="42"/>
      <c r="E6" s="43" t="s">
        <v>73</v>
      </c>
      <c r="F6" s="342" t="s">
        <v>189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190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21371</v>
      </c>
    </row>
    <row r="10" spans="1:8" ht="34.15" customHeight="1">
      <c r="A10" s="52" t="s">
        <v>81</v>
      </c>
      <c r="B10" s="53">
        <v>44294</v>
      </c>
      <c r="C10" s="48"/>
      <c r="D10" s="48"/>
      <c r="E10" s="54" t="s">
        <v>82</v>
      </c>
      <c r="F10" s="55" t="s">
        <v>83</v>
      </c>
      <c r="G10" s="56">
        <v>21172</v>
      </c>
    </row>
    <row r="11" spans="1:8" ht="36" customHeight="1">
      <c r="A11" s="57" t="s">
        <v>84</v>
      </c>
      <c r="B11" s="58">
        <v>3238</v>
      </c>
      <c r="C11" s="59"/>
      <c r="D11" s="59"/>
      <c r="E11" s="352" t="s">
        <v>85</v>
      </c>
      <c r="F11" s="60" t="s">
        <v>86</v>
      </c>
      <c r="G11" s="61">
        <v>199</v>
      </c>
    </row>
    <row r="12" spans="1:8" ht="33" customHeight="1" thickBot="1">
      <c r="A12" s="62" t="s">
        <v>87</v>
      </c>
      <c r="B12" s="63">
        <v>21172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900000000000006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15" customHeight="1">
      <c r="A17" s="78" t="s">
        <v>97</v>
      </c>
      <c r="B17" s="79">
        <f>SUM(B18,B20,B21,B22)</f>
        <v>44294</v>
      </c>
      <c r="C17" s="79">
        <f>SUM(C18:C22)</f>
        <v>21371</v>
      </c>
      <c r="D17" s="79">
        <f>SUM(D18:D22)</f>
        <v>0</v>
      </c>
      <c r="E17" s="79">
        <f>SUM(E18:E22)</f>
        <v>21172</v>
      </c>
      <c r="F17" s="79">
        <f>SUM(F18:F22)</f>
        <v>199</v>
      </c>
      <c r="G17" s="80">
        <f>SUM(C17-(D17+E17+F17))</f>
        <v>0</v>
      </c>
    </row>
    <row r="18" spans="1:8" ht="36.4" customHeight="1">
      <c r="A18" s="81" t="s">
        <v>98</v>
      </c>
      <c r="B18" s="82">
        <v>331</v>
      </c>
      <c r="C18" s="82">
        <v>63</v>
      </c>
      <c r="D18" s="83" t="s">
        <v>99</v>
      </c>
      <c r="E18" s="82">
        <v>62</v>
      </c>
      <c r="F18" s="82">
        <v>1</v>
      </c>
      <c r="G18" s="84">
        <f>SUM(C18-(E18+F18))</f>
        <v>0</v>
      </c>
    </row>
    <row r="19" spans="1:8" ht="36.4" customHeight="1">
      <c r="A19" s="85" t="s">
        <v>100</v>
      </c>
      <c r="B19" s="86" t="s">
        <v>99</v>
      </c>
      <c r="C19" s="87">
        <v>0</v>
      </c>
      <c r="D19" s="88" t="s">
        <v>99</v>
      </c>
      <c r="E19" s="89">
        <v>0</v>
      </c>
      <c r="F19" s="89">
        <v>0</v>
      </c>
      <c r="G19" s="90">
        <f>SUM(C19-(E19+F19))</f>
        <v>0</v>
      </c>
    </row>
    <row r="20" spans="1:8" ht="36.4" customHeight="1">
      <c r="A20" s="85" t="s">
        <v>101</v>
      </c>
      <c r="B20" s="89">
        <v>0</v>
      </c>
      <c r="C20" s="89">
        <v>1</v>
      </c>
      <c r="D20" s="91">
        <v>0</v>
      </c>
      <c r="E20" s="87">
        <v>1</v>
      </c>
      <c r="F20" s="87">
        <v>0</v>
      </c>
      <c r="G20" s="90">
        <f>SUM(C20-(D20+E20+F20))</f>
        <v>0</v>
      </c>
    </row>
    <row r="21" spans="1:8" ht="51.6" customHeight="1">
      <c r="A21" s="81" t="s">
        <v>102</v>
      </c>
      <c r="B21" s="89">
        <v>0</v>
      </c>
      <c r="C21" s="89">
        <v>0</v>
      </c>
      <c r="D21" s="88" t="s">
        <v>99</v>
      </c>
      <c r="E21" s="89">
        <v>0</v>
      </c>
      <c r="F21" s="89">
        <v>0</v>
      </c>
      <c r="G21" s="90">
        <f>SUM(C21-(E21+F21))</f>
        <v>0</v>
      </c>
    </row>
    <row r="22" spans="1:8" ht="49.15" customHeight="1">
      <c r="A22" s="92" t="s">
        <v>103</v>
      </c>
      <c r="B22" s="89">
        <v>43963</v>
      </c>
      <c r="C22" s="89">
        <v>21307</v>
      </c>
      <c r="D22" s="91">
        <v>0</v>
      </c>
      <c r="E22" s="89">
        <v>21109</v>
      </c>
      <c r="F22" s="89">
        <v>198</v>
      </c>
      <c r="G22" s="90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69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3</v>
      </c>
      <c r="C27" s="101"/>
      <c r="D27" s="101"/>
      <c r="E27" s="99" t="s">
        <v>110</v>
      </c>
      <c r="F27" s="102">
        <v>14</v>
      </c>
      <c r="G27" s="103"/>
    </row>
    <row r="28" spans="1:8" ht="38.450000000000003" customHeight="1">
      <c r="A28" s="104" t="s">
        <v>111</v>
      </c>
      <c r="B28" s="105">
        <v>0</v>
      </c>
      <c r="C28" s="101"/>
      <c r="D28" s="101"/>
      <c r="E28" s="99" t="s">
        <v>112</v>
      </c>
      <c r="F28" s="106">
        <v>0</v>
      </c>
      <c r="G28" s="107"/>
    </row>
    <row r="29" spans="1:8" ht="51" customHeight="1" thickBot="1">
      <c r="A29" s="108" t="s">
        <v>113</v>
      </c>
      <c r="B29" s="109">
        <v>4465</v>
      </c>
      <c r="C29" s="110"/>
      <c r="D29" s="110"/>
      <c r="E29" s="108" t="s">
        <v>114</v>
      </c>
      <c r="F29" s="111">
        <v>0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/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9" customHeight="1">
      <c r="A33" s="121"/>
      <c r="B33" s="230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231"/>
      <c r="B35" s="228"/>
      <c r="C35" s="228"/>
      <c r="D35" s="228"/>
      <c r="E35" s="228"/>
      <c r="F35" s="121"/>
      <c r="G35" s="121"/>
    </row>
    <row r="36" spans="1:7" ht="286.89999999999998" customHeight="1">
      <c r="A36" s="329"/>
      <c r="B36" s="329"/>
      <c r="C36" s="329"/>
      <c r="D36" s="329"/>
      <c r="E36" s="329"/>
      <c r="F36" s="329"/>
      <c r="G36" s="329"/>
    </row>
    <row r="37" spans="1:7" ht="37.15" customHeight="1">
      <c r="A37" s="336"/>
      <c r="B37" s="336"/>
      <c r="C37" s="336"/>
      <c r="D37" s="336"/>
      <c r="E37" s="336"/>
      <c r="F37" s="230"/>
      <c r="G37" s="121"/>
    </row>
    <row r="38" spans="1:7" ht="49.9" customHeight="1">
      <c r="A38" s="331"/>
      <c r="B38" s="331"/>
      <c r="C38" s="331"/>
      <c r="D38" s="331"/>
      <c r="E38" s="331"/>
      <c r="F38" s="331"/>
      <c r="G38" s="331"/>
    </row>
    <row r="39" spans="1:7" ht="28.9" customHeight="1">
      <c r="A39" s="329"/>
      <c r="B39" s="329"/>
      <c r="C39" s="329"/>
      <c r="D39" s="329"/>
      <c r="E39" s="329"/>
      <c r="F39" s="329"/>
      <c r="G39" s="329"/>
    </row>
    <row r="40" spans="1:7" ht="28.9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230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143" priority="6" stopIfTrue="1" operator="notEqual">
      <formula>0</formula>
    </cfRule>
  </conditionalFormatting>
  <conditionalFormatting sqref="G17 G12">
    <cfRule type="cellIs" dxfId="142" priority="5" stopIfTrue="1" operator="equal">
      <formula>0</formula>
    </cfRule>
  </conditionalFormatting>
  <conditionalFormatting sqref="G25 G17:G22 G12">
    <cfRule type="cellIs" dxfId="141" priority="4" stopIfTrue="1" operator="notEqual">
      <formula>0</formula>
    </cfRule>
  </conditionalFormatting>
  <conditionalFormatting sqref="G17 G12">
    <cfRule type="cellIs" dxfId="140" priority="3" stopIfTrue="1" operator="equal">
      <formula>0</formula>
    </cfRule>
  </conditionalFormatting>
  <conditionalFormatting sqref="G25 G17:G22 G12">
    <cfRule type="cellIs" dxfId="139" priority="2" stopIfTrue="1" operator="notEqual">
      <formula>0</formula>
    </cfRule>
  </conditionalFormatting>
  <conditionalFormatting sqref="G17 G12">
    <cfRule type="cellIs" dxfId="138" priority="1" stopIfTrue="1" operator="equal">
      <formula>0</formula>
    </cfRule>
  </conditionalFormatting>
  <pageMargins left="0.7" right="0.7" top="0.75" bottom="0.75" header="0.3" footer="0.3"/>
  <drawing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191</v>
      </c>
      <c r="C6" s="341"/>
      <c r="D6" s="42"/>
      <c r="E6" s="43" t="s">
        <v>73</v>
      </c>
      <c r="F6" s="342" t="s">
        <v>192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193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3999</v>
      </c>
    </row>
    <row r="10" spans="1:8" ht="34.15" customHeight="1">
      <c r="A10" s="52" t="s">
        <v>81</v>
      </c>
      <c r="B10" s="53">
        <v>7132</v>
      </c>
      <c r="C10" s="48"/>
      <c r="D10" s="48"/>
      <c r="E10" s="54" t="s">
        <v>82</v>
      </c>
      <c r="F10" s="55" t="s">
        <v>83</v>
      </c>
      <c r="G10" s="56">
        <v>3999</v>
      </c>
    </row>
    <row r="11" spans="1:8" ht="36" customHeight="1">
      <c r="A11" s="57" t="s">
        <v>84</v>
      </c>
      <c r="B11" s="58">
        <v>364</v>
      </c>
      <c r="C11" s="59"/>
      <c r="D11" s="59"/>
      <c r="E11" s="352" t="s">
        <v>85</v>
      </c>
      <c r="F11" s="60" t="s">
        <v>86</v>
      </c>
      <c r="G11" s="61">
        <v>0</v>
      </c>
    </row>
    <row r="12" spans="1:8" ht="33" customHeight="1" thickBot="1">
      <c r="A12" s="62" t="s">
        <v>87</v>
      </c>
      <c r="B12" s="63">
        <v>3999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900000000000006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15" customHeight="1">
      <c r="A17" s="78" t="s">
        <v>97</v>
      </c>
      <c r="B17" s="79">
        <f>SUM(B18,B20,B21,B22)</f>
        <v>7132</v>
      </c>
      <c r="C17" s="79">
        <f>SUM(C18:C22)</f>
        <v>3999</v>
      </c>
      <c r="D17" s="79">
        <f>SUM(D18:D22)</f>
        <v>0</v>
      </c>
      <c r="E17" s="79">
        <f>SUM(E18:E22)</f>
        <v>3999</v>
      </c>
      <c r="F17" s="79">
        <f>SUM(F18:F22)</f>
        <v>0</v>
      </c>
      <c r="G17" s="80">
        <f>SUM(C17-(D17+E17+F17))</f>
        <v>0</v>
      </c>
    </row>
    <row r="18" spans="1:8" ht="36.4" customHeight="1">
      <c r="A18" s="81" t="s">
        <v>98</v>
      </c>
      <c r="B18" s="82">
        <v>85</v>
      </c>
      <c r="C18" s="82">
        <v>22</v>
      </c>
      <c r="D18" s="83" t="s">
        <v>99</v>
      </c>
      <c r="E18" s="82">
        <v>22</v>
      </c>
      <c r="F18" s="82">
        <v>0</v>
      </c>
      <c r="G18" s="84">
        <f>SUM(C18-(E18+F18))</f>
        <v>0</v>
      </c>
    </row>
    <row r="19" spans="1:8" ht="36.4" customHeight="1">
      <c r="A19" s="85" t="s">
        <v>100</v>
      </c>
      <c r="B19" s="86" t="s">
        <v>99</v>
      </c>
      <c r="C19" s="87">
        <v>0</v>
      </c>
      <c r="D19" s="88" t="s">
        <v>99</v>
      </c>
      <c r="E19" s="89">
        <v>0</v>
      </c>
      <c r="F19" s="89">
        <v>0</v>
      </c>
      <c r="G19" s="90">
        <f>SUM(C19-(E19+F19))</f>
        <v>0</v>
      </c>
    </row>
    <row r="20" spans="1:8" ht="36.4" customHeight="1">
      <c r="A20" s="85" t="s">
        <v>101</v>
      </c>
      <c r="B20" s="89">
        <v>1</v>
      </c>
      <c r="C20" s="89">
        <v>1</v>
      </c>
      <c r="D20" s="91">
        <v>0</v>
      </c>
      <c r="E20" s="87">
        <v>1</v>
      </c>
      <c r="F20" s="87">
        <v>0</v>
      </c>
      <c r="G20" s="90">
        <f>SUM(C20-(D20+E20+F20))</f>
        <v>0</v>
      </c>
    </row>
    <row r="21" spans="1:8" ht="51.6" customHeight="1">
      <c r="A21" s="81" t="s">
        <v>102</v>
      </c>
      <c r="B21" s="89">
        <v>0</v>
      </c>
      <c r="C21" s="89">
        <v>0</v>
      </c>
      <c r="D21" s="88" t="s">
        <v>99</v>
      </c>
      <c r="E21" s="89">
        <v>0</v>
      </c>
      <c r="F21" s="89">
        <v>0</v>
      </c>
      <c r="G21" s="90">
        <f>SUM(C21-(E21+F21))</f>
        <v>0</v>
      </c>
    </row>
    <row r="22" spans="1:8" ht="49.15" customHeight="1">
      <c r="A22" s="92" t="s">
        <v>103</v>
      </c>
      <c r="B22" s="89">
        <v>7046</v>
      </c>
      <c r="C22" s="89">
        <v>3976</v>
      </c>
      <c r="D22" s="91">
        <v>0</v>
      </c>
      <c r="E22" s="89">
        <v>3976</v>
      </c>
      <c r="F22" s="89">
        <v>0</v>
      </c>
      <c r="G22" s="90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69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0</v>
      </c>
      <c r="C27" s="101"/>
      <c r="D27" s="101"/>
      <c r="E27" s="99" t="s">
        <v>110</v>
      </c>
      <c r="F27" s="102">
        <v>0</v>
      </c>
      <c r="G27" s="103"/>
    </row>
    <row r="28" spans="1:8" ht="38.450000000000003" customHeight="1">
      <c r="A28" s="104" t="s">
        <v>111</v>
      </c>
      <c r="B28" s="105">
        <v>0</v>
      </c>
      <c r="C28" s="101"/>
      <c r="D28" s="101"/>
      <c r="E28" s="99" t="s">
        <v>112</v>
      </c>
      <c r="F28" s="106">
        <v>0</v>
      </c>
      <c r="G28" s="107"/>
    </row>
    <row r="29" spans="1:8" ht="51" customHeight="1" thickBot="1">
      <c r="A29" s="108" t="s">
        <v>113</v>
      </c>
      <c r="B29" s="109">
        <v>972</v>
      </c>
      <c r="C29" s="110"/>
      <c r="D29" s="110"/>
      <c r="E29" s="108" t="s">
        <v>114</v>
      </c>
      <c r="F29" s="111">
        <v>0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/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9" customHeight="1">
      <c r="A33" s="121"/>
      <c r="B33" s="230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231"/>
      <c r="B35" s="228"/>
      <c r="C35" s="228"/>
      <c r="D35" s="228"/>
      <c r="E35" s="228"/>
      <c r="F35" s="121"/>
      <c r="G35" s="121"/>
    </row>
    <row r="36" spans="1:7" ht="286.89999999999998" customHeight="1">
      <c r="A36" s="329"/>
      <c r="B36" s="329"/>
      <c r="C36" s="329"/>
      <c r="D36" s="329"/>
      <c r="E36" s="329"/>
      <c r="F36" s="329"/>
      <c r="G36" s="329"/>
    </row>
    <row r="37" spans="1:7" ht="37.15" customHeight="1">
      <c r="A37" s="336"/>
      <c r="B37" s="336"/>
      <c r="C37" s="336"/>
      <c r="D37" s="336"/>
      <c r="E37" s="336"/>
      <c r="F37" s="230"/>
      <c r="G37" s="121"/>
    </row>
    <row r="38" spans="1:7" ht="49.9" customHeight="1">
      <c r="A38" s="331"/>
      <c r="B38" s="331"/>
      <c r="C38" s="331"/>
      <c r="D38" s="331"/>
      <c r="E38" s="331"/>
      <c r="F38" s="331"/>
      <c r="G38" s="331"/>
    </row>
    <row r="39" spans="1:7" ht="28.9" customHeight="1">
      <c r="A39" s="329"/>
      <c r="B39" s="329"/>
      <c r="C39" s="329"/>
      <c r="D39" s="329"/>
      <c r="E39" s="329"/>
      <c r="F39" s="329"/>
      <c r="G39" s="329"/>
    </row>
    <row r="40" spans="1:7" ht="28.9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230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137" priority="6" stopIfTrue="1" operator="notEqual">
      <formula>0</formula>
    </cfRule>
  </conditionalFormatting>
  <conditionalFormatting sqref="G17 G12">
    <cfRule type="cellIs" dxfId="136" priority="5" stopIfTrue="1" operator="equal">
      <formula>0</formula>
    </cfRule>
  </conditionalFormatting>
  <conditionalFormatting sqref="G25 G17:G22 G12">
    <cfRule type="cellIs" dxfId="135" priority="4" stopIfTrue="1" operator="notEqual">
      <formula>0</formula>
    </cfRule>
  </conditionalFormatting>
  <conditionalFormatting sqref="G17 G12">
    <cfRule type="cellIs" dxfId="134" priority="3" stopIfTrue="1" operator="equal">
      <formula>0</formula>
    </cfRule>
  </conditionalFormatting>
  <conditionalFormatting sqref="G25 G17:G22 G12">
    <cfRule type="cellIs" dxfId="133" priority="2" stopIfTrue="1" operator="notEqual">
      <formula>0</formula>
    </cfRule>
  </conditionalFormatting>
  <conditionalFormatting sqref="G17 G12">
    <cfRule type="cellIs" dxfId="132" priority="1" stopIfTrue="1" operator="equal">
      <formula>0</formula>
    </cfRule>
  </conditionalFormatting>
  <pageMargins left="0.7" right="0.7" top="0.75" bottom="0.75" header="0.3" footer="0.3"/>
  <drawing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5703125" customWidth="1"/>
    <col min="5" max="5" width="33.5703125" customWidth="1"/>
    <col min="6" max="6" width="32.140625" customWidth="1"/>
    <col min="7" max="7" width="34.85546875" customWidth="1"/>
    <col min="257" max="257" width="36.5703125" customWidth="1"/>
    <col min="258" max="258" width="31.42578125" customWidth="1"/>
    <col min="259" max="259" width="31.5703125" customWidth="1"/>
    <col min="260" max="260" width="27.5703125" customWidth="1"/>
    <col min="261" max="261" width="33.5703125" customWidth="1"/>
    <col min="262" max="262" width="32.140625" customWidth="1"/>
    <col min="263" max="263" width="34.85546875" customWidth="1"/>
    <col min="513" max="513" width="36.5703125" customWidth="1"/>
    <col min="514" max="514" width="31.42578125" customWidth="1"/>
    <col min="515" max="515" width="31.5703125" customWidth="1"/>
    <col min="516" max="516" width="27.5703125" customWidth="1"/>
    <col min="517" max="517" width="33.5703125" customWidth="1"/>
    <col min="518" max="518" width="32.140625" customWidth="1"/>
    <col min="519" max="519" width="34.85546875" customWidth="1"/>
    <col min="769" max="769" width="36.5703125" customWidth="1"/>
    <col min="770" max="770" width="31.42578125" customWidth="1"/>
    <col min="771" max="771" width="31.5703125" customWidth="1"/>
    <col min="772" max="772" width="27.5703125" customWidth="1"/>
    <col min="773" max="773" width="33.5703125" customWidth="1"/>
    <col min="774" max="774" width="32.140625" customWidth="1"/>
    <col min="775" max="775" width="34.85546875" customWidth="1"/>
    <col min="1025" max="1025" width="36.5703125" customWidth="1"/>
    <col min="1026" max="1026" width="31.42578125" customWidth="1"/>
    <col min="1027" max="1027" width="31.5703125" customWidth="1"/>
    <col min="1028" max="1028" width="27.5703125" customWidth="1"/>
    <col min="1029" max="1029" width="33.5703125" customWidth="1"/>
    <col min="1030" max="1030" width="32.140625" customWidth="1"/>
    <col min="1031" max="1031" width="34.85546875" customWidth="1"/>
    <col min="1281" max="1281" width="36.5703125" customWidth="1"/>
    <col min="1282" max="1282" width="31.42578125" customWidth="1"/>
    <col min="1283" max="1283" width="31.5703125" customWidth="1"/>
    <col min="1284" max="1284" width="27.5703125" customWidth="1"/>
    <col min="1285" max="1285" width="33.5703125" customWidth="1"/>
    <col min="1286" max="1286" width="32.140625" customWidth="1"/>
    <col min="1287" max="1287" width="34.85546875" customWidth="1"/>
    <col min="1537" max="1537" width="36.5703125" customWidth="1"/>
    <col min="1538" max="1538" width="31.42578125" customWidth="1"/>
    <col min="1539" max="1539" width="31.5703125" customWidth="1"/>
    <col min="1540" max="1540" width="27.5703125" customWidth="1"/>
    <col min="1541" max="1541" width="33.5703125" customWidth="1"/>
    <col min="1542" max="1542" width="32.140625" customWidth="1"/>
    <col min="1543" max="1543" width="34.85546875" customWidth="1"/>
    <col min="1793" max="1793" width="36.5703125" customWidth="1"/>
    <col min="1794" max="1794" width="31.42578125" customWidth="1"/>
    <col min="1795" max="1795" width="31.5703125" customWidth="1"/>
    <col min="1796" max="1796" width="27.5703125" customWidth="1"/>
    <col min="1797" max="1797" width="33.5703125" customWidth="1"/>
    <col min="1798" max="1798" width="32.140625" customWidth="1"/>
    <col min="1799" max="1799" width="34.85546875" customWidth="1"/>
    <col min="2049" max="2049" width="36.5703125" customWidth="1"/>
    <col min="2050" max="2050" width="31.42578125" customWidth="1"/>
    <col min="2051" max="2051" width="31.5703125" customWidth="1"/>
    <col min="2052" max="2052" width="27.5703125" customWidth="1"/>
    <col min="2053" max="2053" width="33.5703125" customWidth="1"/>
    <col min="2054" max="2054" width="32.140625" customWidth="1"/>
    <col min="2055" max="2055" width="34.85546875" customWidth="1"/>
    <col min="2305" max="2305" width="36.5703125" customWidth="1"/>
    <col min="2306" max="2306" width="31.42578125" customWidth="1"/>
    <col min="2307" max="2307" width="31.5703125" customWidth="1"/>
    <col min="2308" max="2308" width="27.5703125" customWidth="1"/>
    <col min="2309" max="2309" width="33.5703125" customWidth="1"/>
    <col min="2310" max="2310" width="32.140625" customWidth="1"/>
    <col min="2311" max="2311" width="34.85546875" customWidth="1"/>
    <col min="2561" max="2561" width="36.5703125" customWidth="1"/>
    <col min="2562" max="2562" width="31.42578125" customWidth="1"/>
    <col min="2563" max="2563" width="31.5703125" customWidth="1"/>
    <col min="2564" max="2564" width="27.5703125" customWidth="1"/>
    <col min="2565" max="2565" width="33.5703125" customWidth="1"/>
    <col min="2566" max="2566" width="32.140625" customWidth="1"/>
    <col min="2567" max="2567" width="34.85546875" customWidth="1"/>
    <col min="2817" max="2817" width="36.5703125" customWidth="1"/>
    <col min="2818" max="2818" width="31.42578125" customWidth="1"/>
    <col min="2819" max="2819" width="31.5703125" customWidth="1"/>
    <col min="2820" max="2820" width="27.5703125" customWidth="1"/>
    <col min="2821" max="2821" width="33.5703125" customWidth="1"/>
    <col min="2822" max="2822" width="32.140625" customWidth="1"/>
    <col min="2823" max="2823" width="34.85546875" customWidth="1"/>
    <col min="3073" max="3073" width="36.5703125" customWidth="1"/>
    <col min="3074" max="3074" width="31.42578125" customWidth="1"/>
    <col min="3075" max="3075" width="31.5703125" customWidth="1"/>
    <col min="3076" max="3076" width="27.5703125" customWidth="1"/>
    <col min="3077" max="3077" width="33.5703125" customWidth="1"/>
    <col min="3078" max="3078" width="32.140625" customWidth="1"/>
    <col min="3079" max="3079" width="34.85546875" customWidth="1"/>
    <col min="3329" max="3329" width="36.5703125" customWidth="1"/>
    <col min="3330" max="3330" width="31.42578125" customWidth="1"/>
    <col min="3331" max="3331" width="31.5703125" customWidth="1"/>
    <col min="3332" max="3332" width="27.5703125" customWidth="1"/>
    <col min="3333" max="3333" width="33.5703125" customWidth="1"/>
    <col min="3334" max="3334" width="32.140625" customWidth="1"/>
    <col min="3335" max="3335" width="34.85546875" customWidth="1"/>
    <col min="3585" max="3585" width="36.5703125" customWidth="1"/>
    <col min="3586" max="3586" width="31.42578125" customWidth="1"/>
    <col min="3587" max="3587" width="31.5703125" customWidth="1"/>
    <col min="3588" max="3588" width="27.5703125" customWidth="1"/>
    <col min="3589" max="3589" width="33.5703125" customWidth="1"/>
    <col min="3590" max="3590" width="32.140625" customWidth="1"/>
    <col min="3591" max="3591" width="34.85546875" customWidth="1"/>
    <col min="3841" max="3841" width="36.5703125" customWidth="1"/>
    <col min="3842" max="3842" width="31.42578125" customWidth="1"/>
    <col min="3843" max="3843" width="31.5703125" customWidth="1"/>
    <col min="3844" max="3844" width="27.5703125" customWidth="1"/>
    <col min="3845" max="3845" width="33.5703125" customWidth="1"/>
    <col min="3846" max="3846" width="32.140625" customWidth="1"/>
    <col min="3847" max="3847" width="34.85546875" customWidth="1"/>
    <col min="4097" max="4097" width="36.5703125" customWidth="1"/>
    <col min="4098" max="4098" width="31.42578125" customWidth="1"/>
    <col min="4099" max="4099" width="31.5703125" customWidth="1"/>
    <col min="4100" max="4100" width="27.5703125" customWidth="1"/>
    <col min="4101" max="4101" width="33.5703125" customWidth="1"/>
    <col min="4102" max="4102" width="32.140625" customWidth="1"/>
    <col min="4103" max="4103" width="34.85546875" customWidth="1"/>
    <col min="4353" max="4353" width="36.5703125" customWidth="1"/>
    <col min="4354" max="4354" width="31.42578125" customWidth="1"/>
    <col min="4355" max="4355" width="31.5703125" customWidth="1"/>
    <col min="4356" max="4356" width="27.5703125" customWidth="1"/>
    <col min="4357" max="4357" width="33.5703125" customWidth="1"/>
    <col min="4358" max="4358" width="32.140625" customWidth="1"/>
    <col min="4359" max="4359" width="34.85546875" customWidth="1"/>
    <col min="4609" max="4609" width="36.5703125" customWidth="1"/>
    <col min="4610" max="4610" width="31.42578125" customWidth="1"/>
    <col min="4611" max="4611" width="31.5703125" customWidth="1"/>
    <col min="4612" max="4612" width="27.5703125" customWidth="1"/>
    <col min="4613" max="4613" width="33.5703125" customWidth="1"/>
    <col min="4614" max="4614" width="32.140625" customWidth="1"/>
    <col min="4615" max="4615" width="34.85546875" customWidth="1"/>
    <col min="4865" max="4865" width="36.5703125" customWidth="1"/>
    <col min="4866" max="4866" width="31.42578125" customWidth="1"/>
    <col min="4867" max="4867" width="31.5703125" customWidth="1"/>
    <col min="4868" max="4868" width="27.5703125" customWidth="1"/>
    <col min="4869" max="4869" width="33.5703125" customWidth="1"/>
    <col min="4870" max="4870" width="32.140625" customWidth="1"/>
    <col min="4871" max="4871" width="34.85546875" customWidth="1"/>
    <col min="5121" max="5121" width="36.5703125" customWidth="1"/>
    <col min="5122" max="5122" width="31.42578125" customWidth="1"/>
    <col min="5123" max="5123" width="31.5703125" customWidth="1"/>
    <col min="5124" max="5124" width="27.5703125" customWidth="1"/>
    <col min="5125" max="5125" width="33.5703125" customWidth="1"/>
    <col min="5126" max="5126" width="32.140625" customWidth="1"/>
    <col min="5127" max="5127" width="34.85546875" customWidth="1"/>
    <col min="5377" max="5377" width="36.5703125" customWidth="1"/>
    <col min="5378" max="5378" width="31.42578125" customWidth="1"/>
    <col min="5379" max="5379" width="31.5703125" customWidth="1"/>
    <col min="5380" max="5380" width="27.5703125" customWidth="1"/>
    <col min="5381" max="5381" width="33.5703125" customWidth="1"/>
    <col min="5382" max="5382" width="32.140625" customWidth="1"/>
    <col min="5383" max="5383" width="34.85546875" customWidth="1"/>
    <col min="5633" max="5633" width="36.5703125" customWidth="1"/>
    <col min="5634" max="5634" width="31.42578125" customWidth="1"/>
    <col min="5635" max="5635" width="31.5703125" customWidth="1"/>
    <col min="5636" max="5636" width="27.5703125" customWidth="1"/>
    <col min="5637" max="5637" width="33.5703125" customWidth="1"/>
    <col min="5638" max="5638" width="32.140625" customWidth="1"/>
    <col min="5639" max="5639" width="34.85546875" customWidth="1"/>
    <col min="5889" max="5889" width="36.5703125" customWidth="1"/>
    <col min="5890" max="5890" width="31.42578125" customWidth="1"/>
    <col min="5891" max="5891" width="31.5703125" customWidth="1"/>
    <col min="5892" max="5892" width="27.5703125" customWidth="1"/>
    <col min="5893" max="5893" width="33.5703125" customWidth="1"/>
    <col min="5894" max="5894" width="32.140625" customWidth="1"/>
    <col min="5895" max="5895" width="34.85546875" customWidth="1"/>
    <col min="6145" max="6145" width="36.5703125" customWidth="1"/>
    <col min="6146" max="6146" width="31.42578125" customWidth="1"/>
    <col min="6147" max="6147" width="31.5703125" customWidth="1"/>
    <col min="6148" max="6148" width="27.5703125" customWidth="1"/>
    <col min="6149" max="6149" width="33.5703125" customWidth="1"/>
    <col min="6150" max="6150" width="32.140625" customWidth="1"/>
    <col min="6151" max="6151" width="34.85546875" customWidth="1"/>
    <col min="6401" max="6401" width="36.5703125" customWidth="1"/>
    <col min="6402" max="6402" width="31.42578125" customWidth="1"/>
    <col min="6403" max="6403" width="31.5703125" customWidth="1"/>
    <col min="6404" max="6404" width="27.5703125" customWidth="1"/>
    <col min="6405" max="6405" width="33.5703125" customWidth="1"/>
    <col min="6406" max="6406" width="32.140625" customWidth="1"/>
    <col min="6407" max="6407" width="34.85546875" customWidth="1"/>
    <col min="6657" max="6657" width="36.5703125" customWidth="1"/>
    <col min="6658" max="6658" width="31.42578125" customWidth="1"/>
    <col min="6659" max="6659" width="31.5703125" customWidth="1"/>
    <col min="6660" max="6660" width="27.5703125" customWidth="1"/>
    <col min="6661" max="6661" width="33.5703125" customWidth="1"/>
    <col min="6662" max="6662" width="32.140625" customWidth="1"/>
    <col min="6663" max="6663" width="34.85546875" customWidth="1"/>
    <col min="6913" max="6913" width="36.5703125" customWidth="1"/>
    <col min="6914" max="6914" width="31.42578125" customWidth="1"/>
    <col min="6915" max="6915" width="31.5703125" customWidth="1"/>
    <col min="6916" max="6916" width="27.5703125" customWidth="1"/>
    <col min="6917" max="6917" width="33.5703125" customWidth="1"/>
    <col min="6918" max="6918" width="32.140625" customWidth="1"/>
    <col min="6919" max="6919" width="34.85546875" customWidth="1"/>
    <col min="7169" max="7169" width="36.5703125" customWidth="1"/>
    <col min="7170" max="7170" width="31.42578125" customWidth="1"/>
    <col min="7171" max="7171" width="31.5703125" customWidth="1"/>
    <col min="7172" max="7172" width="27.5703125" customWidth="1"/>
    <col min="7173" max="7173" width="33.5703125" customWidth="1"/>
    <col min="7174" max="7174" width="32.140625" customWidth="1"/>
    <col min="7175" max="7175" width="34.85546875" customWidth="1"/>
    <col min="7425" max="7425" width="36.5703125" customWidth="1"/>
    <col min="7426" max="7426" width="31.42578125" customWidth="1"/>
    <col min="7427" max="7427" width="31.5703125" customWidth="1"/>
    <col min="7428" max="7428" width="27.5703125" customWidth="1"/>
    <col min="7429" max="7429" width="33.5703125" customWidth="1"/>
    <col min="7430" max="7430" width="32.140625" customWidth="1"/>
    <col min="7431" max="7431" width="34.85546875" customWidth="1"/>
    <col min="7681" max="7681" width="36.5703125" customWidth="1"/>
    <col min="7682" max="7682" width="31.42578125" customWidth="1"/>
    <col min="7683" max="7683" width="31.5703125" customWidth="1"/>
    <col min="7684" max="7684" width="27.5703125" customWidth="1"/>
    <col min="7685" max="7685" width="33.5703125" customWidth="1"/>
    <col min="7686" max="7686" width="32.140625" customWidth="1"/>
    <col min="7687" max="7687" width="34.85546875" customWidth="1"/>
    <col min="7937" max="7937" width="36.5703125" customWidth="1"/>
    <col min="7938" max="7938" width="31.42578125" customWidth="1"/>
    <col min="7939" max="7939" width="31.5703125" customWidth="1"/>
    <col min="7940" max="7940" width="27.5703125" customWidth="1"/>
    <col min="7941" max="7941" width="33.5703125" customWidth="1"/>
    <col min="7942" max="7942" width="32.140625" customWidth="1"/>
    <col min="7943" max="7943" width="34.85546875" customWidth="1"/>
    <col min="8193" max="8193" width="36.5703125" customWidth="1"/>
    <col min="8194" max="8194" width="31.42578125" customWidth="1"/>
    <col min="8195" max="8195" width="31.5703125" customWidth="1"/>
    <col min="8196" max="8196" width="27.5703125" customWidth="1"/>
    <col min="8197" max="8197" width="33.5703125" customWidth="1"/>
    <col min="8198" max="8198" width="32.140625" customWidth="1"/>
    <col min="8199" max="8199" width="34.85546875" customWidth="1"/>
    <col min="8449" max="8449" width="36.5703125" customWidth="1"/>
    <col min="8450" max="8450" width="31.42578125" customWidth="1"/>
    <col min="8451" max="8451" width="31.5703125" customWidth="1"/>
    <col min="8452" max="8452" width="27.5703125" customWidth="1"/>
    <col min="8453" max="8453" width="33.5703125" customWidth="1"/>
    <col min="8454" max="8454" width="32.140625" customWidth="1"/>
    <col min="8455" max="8455" width="34.85546875" customWidth="1"/>
    <col min="8705" max="8705" width="36.5703125" customWidth="1"/>
    <col min="8706" max="8706" width="31.42578125" customWidth="1"/>
    <col min="8707" max="8707" width="31.5703125" customWidth="1"/>
    <col min="8708" max="8708" width="27.5703125" customWidth="1"/>
    <col min="8709" max="8709" width="33.5703125" customWidth="1"/>
    <col min="8710" max="8710" width="32.140625" customWidth="1"/>
    <col min="8711" max="8711" width="34.85546875" customWidth="1"/>
    <col min="8961" max="8961" width="36.5703125" customWidth="1"/>
    <col min="8962" max="8962" width="31.42578125" customWidth="1"/>
    <col min="8963" max="8963" width="31.5703125" customWidth="1"/>
    <col min="8964" max="8964" width="27.5703125" customWidth="1"/>
    <col min="8965" max="8965" width="33.5703125" customWidth="1"/>
    <col min="8966" max="8966" width="32.140625" customWidth="1"/>
    <col min="8967" max="8967" width="34.85546875" customWidth="1"/>
    <col min="9217" max="9217" width="36.5703125" customWidth="1"/>
    <col min="9218" max="9218" width="31.42578125" customWidth="1"/>
    <col min="9219" max="9219" width="31.5703125" customWidth="1"/>
    <col min="9220" max="9220" width="27.5703125" customWidth="1"/>
    <col min="9221" max="9221" width="33.5703125" customWidth="1"/>
    <col min="9222" max="9222" width="32.140625" customWidth="1"/>
    <col min="9223" max="9223" width="34.85546875" customWidth="1"/>
    <col min="9473" max="9473" width="36.5703125" customWidth="1"/>
    <col min="9474" max="9474" width="31.42578125" customWidth="1"/>
    <col min="9475" max="9475" width="31.5703125" customWidth="1"/>
    <col min="9476" max="9476" width="27.5703125" customWidth="1"/>
    <col min="9477" max="9477" width="33.5703125" customWidth="1"/>
    <col min="9478" max="9478" width="32.140625" customWidth="1"/>
    <col min="9479" max="9479" width="34.85546875" customWidth="1"/>
    <col min="9729" max="9729" width="36.5703125" customWidth="1"/>
    <col min="9730" max="9730" width="31.42578125" customWidth="1"/>
    <col min="9731" max="9731" width="31.5703125" customWidth="1"/>
    <col min="9732" max="9732" width="27.5703125" customWidth="1"/>
    <col min="9733" max="9733" width="33.5703125" customWidth="1"/>
    <col min="9734" max="9734" width="32.140625" customWidth="1"/>
    <col min="9735" max="9735" width="34.85546875" customWidth="1"/>
    <col min="9985" max="9985" width="36.5703125" customWidth="1"/>
    <col min="9986" max="9986" width="31.42578125" customWidth="1"/>
    <col min="9987" max="9987" width="31.5703125" customWidth="1"/>
    <col min="9988" max="9988" width="27.5703125" customWidth="1"/>
    <col min="9989" max="9989" width="33.5703125" customWidth="1"/>
    <col min="9990" max="9990" width="32.140625" customWidth="1"/>
    <col min="9991" max="9991" width="34.85546875" customWidth="1"/>
    <col min="10241" max="10241" width="36.5703125" customWidth="1"/>
    <col min="10242" max="10242" width="31.42578125" customWidth="1"/>
    <col min="10243" max="10243" width="31.5703125" customWidth="1"/>
    <col min="10244" max="10244" width="27.5703125" customWidth="1"/>
    <col min="10245" max="10245" width="33.5703125" customWidth="1"/>
    <col min="10246" max="10246" width="32.140625" customWidth="1"/>
    <col min="10247" max="10247" width="34.85546875" customWidth="1"/>
    <col min="10497" max="10497" width="36.5703125" customWidth="1"/>
    <col min="10498" max="10498" width="31.42578125" customWidth="1"/>
    <col min="10499" max="10499" width="31.5703125" customWidth="1"/>
    <col min="10500" max="10500" width="27.5703125" customWidth="1"/>
    <col min="10501" max="10501" width="33.5703125" customWidth="1"/>
    <col min="10502" max="10502" width="32.140625" customWidth="1"/>
    <col min="10503" max="10503" width="34.85546875" customWidth="1"/>
    <col min="10753" max="10753" width="36.5703125" customWidth="1"/>
    <col min="10754" max="10754" width="31.42578125" customWidth="1"/>
    <col min="10755" max="10755" width="31.5703125" customWidth="1"/>
    <col min="10756" max="10756" width="27.5703125" customWidth="1"/>
    <col min="10757" max="10757" width="33.5703125" customWidth="1"/>
    <col min="10758" max="10758" width="32.140625" customWidth="1"/>
    <col min="10759" max="10759" width="34.85546875" customWidth="1"/>
    <col min="11009" max="11009" width="36.5703125" customWidth="1"/>
    <col min="11010" max="11010" width="31.42578125" customWidth="1"/>
    <col min="11011" max="11011" width="31.5703125" customWidth="1"/>
    <col min="11012" max="11012" width="27.5703125" customWidth="1"/>
    <col min="11013" max="11013" width="33.5703125" customWidth="1"/>
    <col min="11014" max="11014" width="32.140625" customWidth="1"/>
    <col min="11015" max="11015" width="34.85546875" customWidth="1"/>
    <col min="11265" max="11265" width="36.5703125" customWidth="1"/>
    <col min="11266" max="11266" width="31.42578125" customWidth="1"/>
    <col min="11267" max="11267" width="31.5703125" customWidth="1"/>
    <col min="11268" max="11268" width="27.5703125" customWidth="1"/>
    <col min="11269" max="11269" width="33.5703125" customWidth="1"/>
    <col min="11270" max="11270" width="32.140625" customWidth="1"/>
    <col min="11271" max="11271" width="34.85546875" customWidth="1"/>
    <col min="11521" max="11521" width="36.5703125" customWidth="1"/>
    <col min="11522" max="11522" width="31.42578125" customWidth="1"/>
    <col min="11523" max="11523" width="31.5703125" customWidth="1"/>
    <col min="11524" max="11524" width="27.5703125" customWidth="1"/>
    <col min="11525" max="11525" width="33.5703125" customWidth="1"/>
    <col min="11526" max="11526" width="32.140625" customWidth="1"/>
    <col min="11527" max="11527" width="34.85546875" customWidth="1"/>
    <col min="11777" max="11777" width="36.5703125" customWidth="1"/>
    <col min="11778" max="11778" width="31.42578125" customWidth="1"/>
    <col min="11779" max="11779" width="31.5703125" customWidth="1"/>
    <col min="11780" max="11780" width="27.5703125" customWidth="1"/>
    <col min="11781" max="11781" width="33.5703125" customWidth="1"/>
    <col min="11782" max="11782" width="32.140625" customWidth="1"/>
    <col min="11783" max="11783" width="34.85546875" customWidth="1"/>
    <col min="12033" max="12033" width="36.5703125" customWidth="1"/>
    <col min="12034" max="12034" width="31.42578125" customWidth="1"/>
    <col min="12035" max="12035" width="31.5703125" customWidth="1"/>
    <col min="12036" max="12036" width="27.5703125" customWidth="1"/>
    <col min="12037" max="12037" width="33.5703125" customWidth="1"/>
    <col min="12038" max="12038" width="32.140625" customWidth="1"/>
    <col min="12039" max="12039" width="34.85546875" customWidth="1"/>
    <col min="12289" max="12289" width="36.5703125" customWidth="1"/>
    <col min="12290" max="12290" width="31.42578125" customWidth="1"/>
    <col min="12291" max="12291" width="31.5703125" customWidth="1"/>
    <col min="12292" max="12292" width="27.5703125" customWidth="1"/>
    <col min="12293" max="12293" width="33.5703125" customWidth="1"/>
    <col min="12294" max="12294" width="32.140625" customWidth="1"/>
    <col min="12295" max="12295" width="34.85546875" customWidth="1"/>
    <col min="12545" max="12545" width="36.5703125" customWidth="1"/>
    <col min="12546" max="12546" width="31.42578125" customWidth="1"/>
    <col min="12547" max="12547" width="31.5703125" customWidth="1"/>
    <col min="12548" max="12548" width="27.5703125" customWidth="1"/>
    <col min="12549" max="12549" width="33.5703125" customWidth="1"/>
    <col min="12550" max="12550" width="32.140625" customWidth="1"/>
    <col min="12551" max="12551" width="34.85546875" customWidth="1"/>
    <col min="12801" max="12801" width="36.5703125" customWidth="1"/>
    <col min="12802" max="12802" width="31.42578125" customWidth="1"/>
    <col min="12803" max="12803" width="31.5703125" customWidth="1"/>
    <col min="12804" max="12804" width="27.5703125" customWidth="1"/>
    <col min="12805" max="12805" width="33.5703125" customWidth="1"/>
    <col min="12806" max="12806" width="32.140625" customWidth="1"/>
    <col min="12807" max="12807" width="34.85546875" customWidth="1"/>
    <col min="13057" max="13057" width="36.5703125" customWidth="1"/>
    <col min="13058" max="13058" width="31.42578125" customWidth="1"/>
    <col min="13059" max="13059" width="31.5703125" customWidth="1"/>
    <col min="13060" max="13060" width="27.5703125" customWidth="1"/>
    <col min="13061" max="13061" width="33.5703125" customWidth="1"/>
    <col min="13062" max="13062" width="32.140625" customWidth="1"/>
    <col min="13063" max="13063" width="34.85546875" customWidth="1"/>
    <col min="13313" max="13313" width="36.5703125" customWidth="1"/>
    <col min="13314" max="13314" width="31.42578125" customWidth="1"/>
    <col min="13315" max="13315" width="31.5703125" customWidth="1"/>
    <col min="13316" max="13316" width="27.5703125" customWidth="1"/>
    <col min="13317" max="13317" width="33.5703125" customWidth="1"/>
    <col min="13318" max="13318" width="32.140625" customWidth="1"/>
    <col min="13319" max="13319" width="34.85546875" customWidth="1"/>
    <col min="13569" max="13569" width="36.5703125" customWidth="1"/>
    <col min="13570" max="13570" width="31.42578125" customWidth="1"/>
    <col min="13571" max="13571" width="31.5703125" customWidth="1"/>
    <col min="13572" max="13572" width="27.5703125" customWidth="1"/>
    <col min="13573" max="13573" width="33.5703125" customWidth="1"/>
    <col min="13574" max="13574" width="32.140625" customWidth="1"/>
    <col min="13575" max="13575" width="34.85546875" customWidth="1"/>
    <col min="13825" max="13825" width="36.5703125" customWidth="1"/>
    <col min="13826" max="13826" width="31.42578125" customWidth="1"/>
    <col min="13827" max="13827" width="31.5703125" customWidth="1"/>
    <col min="13828" max="13828" width="27.5703125" customWidth="1"/>
    <col min="13829" max="13829" width="33.5703125" customWidth="1"/>
    <col min="13830" max="13830" width="32.140625" customWidth="1"/>
    <col min="13831" max="13831" width="34.85546875" customWidth="1"/>
    <col min="14081" max="14081" width="36.5703125" customWidth="1"/>
    <col min="14082" max="14082" width="31.42578125" customWidth="1"/>
    <col min="14083" max="14083" width="31.5703125" customWidth="1"/>
    <col min="14084" max="14084" width="27.5703125" customWidth="1"/>
    <col min="14085" max="14085" width="33.5703125" customWidth="1"/>
    <col min="14086" max="14086" width="32.140625" customWidth="1"/>
    <col min="14087" max="14087" width="34.85546875" customWidth="1"/>
    <col min="14337" max="14337" width="36.5703125" customWidth="1"/>
    <col min="14338" max="14338" width="31.42578125" customWidth="1"/>
    <col min="14339" max="14339" width="31.5703125" customWidth="1"/>
    <col min="14340" max="14340" width="27.5703125" customWidth="1"/>
    <col min="14341" max="14341" width="33.5703125" customWidth="1"/>
    <col min="14342" max="14342" width="32.140625" customWidth="1"/>
    <col min="14343" max="14343" width="34.85546875" customWidth="1"/>
    <col min="14593" max="14593" width="36.5703125" customWidth="1"/>
    <col min="14594" max="14594" width="31.42578125" customWidth="1"/>
    <col min="14595" max="14595" width="31.5703125" customWidth="1"/>
    <col min="14596" max="14596" width="27.5703125" customWidth="1"/>
    <col min="14597" max="14597" width="33.5703125" customWidth="1"/>
    <col min="14598" max="14598" width="32.140625" customWidth="1"/>
    <col min="14599" max="14599" width="34.85546875" customWidth="1"/>
    <col min="14849" max="14849" width="36.5703125" customWidth="1"/>
    <col min="14850" max="14850" width="31.42578125" customWidth="1"/>
    <col min="14851" max="14851" width="31.5703125" customWidth="1"/>
    <col min="14852" max="14852" width="27.5703125" customWidth="1"/>
    <col min="14853" max="14853" width="33.5703125" customWidth="1"/>
    <col min="14854" max="14854" width="32.140625" customWidth="1"/>
    <col min="14855" max="14855" width="34.85546875" customWidth="1"/>
    <col min="15105" max="15105" width="36.5703125" customWidth="1"/>
    <col min="15106" max="15106" width="31.42578125" customWidth="1"/>
    <col min="15107" max="15107" width="31.5703125" customWidth="1"/>
    <col min="15108" max="15108" width="27.5703125" customWidth="1"/>
    <col min="15109" max="15109" width="33.5703125" customWidth="1"/>
    <col min="15110" max="15110" width="32.140625" customWidth="1"/>
    <col min="15111" max="15111" width="34.85546875" customWidth="1"/>
    <col min="15361" max="15361" width="36.5703125" customWidth="1"/>
    <col min="15362" max="15362" width="31.42578125" customWidth="1"/>
    <col min="15363" max="15363" width="31.5703125" customWidth="1"/>
    <col min="15364" max="15364" width="27.5703125" customWidth="1"/>
    <col min="15365" max="15365" width="33.5703125" customWidth="1"/>
    <col min="15366" max="15366" width="32.140625" customWidth="1"/>
    <col min="15367" max="15367" width="34.85546875" customWidth="1"/>
    <col min="15617" max="15617" width="36.5703125" customWidth="1"/>
    <col min="15618" max="15618" width="31.42578125" customWidth="1"/>
    <col min="15619" max="15619" width="31.5703125" customWidth="1"/>
    <col min="15620" max="15620" width="27.5703125" customWidth="1"/>
    <col min="15621" max="15621" width="33.5703125" customWidth="1"/>
    <col min="15622" max="15622" width="32.140625" customWidth="1"/>
    <col min="15623" max="15623" width="34.85546875" customWidth="1"/>
    <col min="15873" max="15873" width="36.5703125" customWidth="1"/>
    <col min="15874" max="15874" width="31.42578125" customWidth="1"/>
    <col min="15875" max="15875" width="31.5703125" customWidth="1"/>
    <col min="15876" max="15876" width="27.5703125" customWidth="1"/>
    <col min="15877" max="15877" width="33.5703125" customWidth="1"/>
    <col min="15878" max="15878" width="32.140625" customWidth="1"/>
    <col min="15879" max="15879" width="34.85546875" customWidth="1"/>
    <col min="16129" max="16129" width="36.5703125" customWidth="1"/>
    <col min="16130" max="16130" width="31.42578125" customWidth="1"/>
    <col min="16131" max="16131" width="31.5703125" customWidth="1"/>
    <col min="16132" max="16132" width="27.5703125" customWidth="1"/>
    <col min="16133" max="16133" width="33.5703125" customWidth="1"/>
    <col min="16134" max="16134" width="32.140625" customWidth="1"/>
    <col min="16135" max="16135" width="34.855468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35" customHeight="1">
      <c r="A2" s="35" t="s">
        <v>69</v>
      </c>
      <c r="B2" s="33"/>
      <c r="C2" s="32"/>
      <c r="D2" s="32"/>
      <c r="E2" s="32"/>
      <c r="F2" s="34"/>
      <c r="G2" s="34"/>
    </row>
    <row r="3" spans="1:8" ht="19.350000000000001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194</v>
      </c>
      <c r="C6" s="341"/>
      <c r="D6" s="42"/>
      <c r="E6" s="43" t="s">
        <v>73</v>
      </c>
      <c r="F6" s="342" t="s">
        <v>195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196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18141</v>
      </c>
    </row>
    <row r="10" spans="1:8" ht="34.35" customHeight="1">
      <c r="A10" s="52" t="s">
        <v>81</v>
      </c>
      <c r="B10" s="53">
        <v>35146</v>
      </c>
      <c r="C10" s="48"/>
      <c r="D10" s="48"/>
      <c r="E10" s="54" t="s">
        <v>82</v>
      </c>
      <c r="F10" s="55" t="s">
        <v>83</v>
      </c>
      <c r="G10" s="56">
        <v>18013</v>
      </c>
    </row>
    <row r="11" spans="1:8" ht="36" customHeight="1">
      <c r="A11" s="57" t="s">
        <v>84</v>
      </c>
      <c r="B11" s="58">
        <v>2579</v>
      </c>
      <c r="C11" s="59"/>
      <c r="D11" s="59"/>
      <c r="E11" s="352" t="s">
        <v>85</v>
      </c>
      <c r="F11" s="60" t="s">
        <v>86</v>
      </c>
      <c r="G11" s="61">
        <v>128</v>
      </c>
    </row>
    <row r="12" spans="1:8" ht="33" customHeight="1" thickBot="1">
      <c r="A12" s="62" t="s">
        <v>87</v>
      </c>
      <c r="B12" s="63">
        <v>18013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7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35" customHeight="1">
      <c r="A17" s="78" t="s">
        <v>97</v>
      </c>
      <c r="B17" s="79">
        <f>SUM(B18,B20,B21,B22)</f>
        <v>35219</v>
      </c>
      <c r="C17" s="79">
        <f>SUM(C18:C22)</f>
        <v>18141</v>
      </c>
      <c r="D17" s="79">
        <f>SUM(D18:D22)</f>
        <v>4</v>
      </c>
      <c r="E17" s="79">
        <f>SUM(E18:E22)</f>
        <v>18013</v>
      </c>
      <c r="F17" s="79">
        <f>SUM(F18:F22)</f>
        <v>124</v>
      </c>
      <c r="G17" s="80">
        <f>SUM(C17-(D17+E17+F17))</f>
        <v>0</v>
      </c>
    </row>
    <row r="18" spans="1:8" ht="36.6" customHeight="1">
      <c r="A18" s="81" t="s">
        <v>98</v>
      </c>
      <c r="B18" s="82">
        <v>476</v>
      </c>
      <c r="C18" s="82">
        <v>85</v>
      </c>
      <c r="D18" s="83" t="s">
        <v>99</v>
      </c>
      <c r="E18" s="82">
        <v>85</v>
      </c>
      <c r="F18" s="82"/>
      <c r="G18" s="84">
        <f>SUM(C18-(E18+F18))</f>
        <v>0</v>
      </c>
    </row>
    <row r="19" spans="1:8" ht="36.6" customHeight="1">
      <c r="A19" s="85" t="s">
        <v>100</v>
      </c>
      <c r="B19" s="86" t="s">
        <v>99</v>
      </c>
      <c r="C19" s="87"/>
      <c r="D19" s="88" t="s">
        <v>99</v>
      </c>
      <c r="E19" s="89"/>
      <c r="F19" s="89"/>
      <c r="G19" s="90">
        <f>SUM(C19-(E19+F19))</f>
        <v>0</v>
      </c>
    </row>
    <row r="20" spans="1:8" ht="36.6" customHeight="1">
      <c r="A20" s="85" t="s">
        <v>101</v>
      </c>
      <c r="B20" s="89">
        <v>2</v>
      </c>
      <c r="C20" s="89">
        <v>4</v>
      </c>
      <c r="D20" s="91">
        <v>0</v>
      </c>
      <c r="E20" s="87">
        <v>2</v>
      </c>
      <c r="F20" s="87">
        <v>2</v>
      </c>
      <c r="G20" s="90">
        <f>SUM(C20-(D20+E20+F20))</f>
        <v>0</v>
      </c>
    </row>
    <row r="21" spans="1:8" ht="51.6" customHeight="1">
      <c r="A21" s="81" t="s">
        <v>102</v>
      </c>
      <c r="B21" s="89"/>
      <c r="C21" s="89"/>
      <c r="D21" s="88" t="s">
        <v>99</v>
      </c>
      <c r="E21" s="89"/>
      <c r="F21" s="89"/>
      <c r="G21" s="90">
        <f>SUM(C21-(E21+F21))</f>
        <v>0</v>
      </c>
    </row>
    <row r="22" spans="1:8" ht="49.35" customHeight="1">
      <c r="A22" s="92" t="s">
        <v>103</v>
      </c>
      <c r="B22" s="89">
        <v>34741</v>
      </c>
      <c r="C22" s="89">
        <v>18052</v>
      </c>
      <c r="D22" s="91">
        <v>4</v>
      </c>
      <c r="E22" s="89">
        <v>17926</v>
      </c>
      <c r="F22" s="89">
        <v>122</v>
      </c>
      <c r="G22" s="90">
        <f>SUM(C22-(D22+E22+F22))</f>
        <v>0</v>
      </c>
    </row>
    <row r="23" spans="1:8" ht="46.35" customHeight="1">
      <c r="A23" s="67"/>
      <c r="B23" s="354" t="s">
        <v>104</v>
      </c>
      <c r="C23" s="360"/>
      <c r="D23" s="360"/>
      <c r="E23" s="360"/>
      <c r="F23" s="269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7</v>
      </c>
      <c r="C27" s="101"/>
      <c r="D27" s="101"/>
      <c r="E27" s="99" t="s">
        <v>110</v>
      </c>
      <c r="F27" s="102">
        <v>40</v>
      </c>
      <c r="G27" s="103"/>
    </row>
    <row r="28" spans="1:8" ht="38.450000000000003" customHeight="1">
      <c r="A28" s="104" t="s">
        <v>111</v>
      </c>
      <c r="B28" s="105">
        <v>1</v>
      </c>
      <c r="C28" s="101"/>
      <c r="D28" s="101"/>
      <c r="E28" s="99" t="s">
        <v>112</v>
      </c>
      <c r="F28" s="106">
        <v>0</v>
      </c>
      <c r="G28" s="107"/>
    </row>
    <row r="29" spans="1:8" ht="51" customHeight="1" thickBot="1">
      <c r="A29" s="108" t="s">
        <v>113</v>
      </c>
      <c r="B29" s="109">
        <v>10728</v>
      </c>
      <c r="C29" s="110"/>
      <c r="D29" s="110"/>
      <c r="E29" s="108" t="s">
        <v>114</v>
      </c>
      <c r="F29" s="111">
        <v>0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>
        <v>0</v>
      </c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700000000000003" customHeight="1">
      <c r="A33" s="121"/>
      <c r="B33" s="230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231"/>
      <c r="B35" s="228"/>
      <c r="C35" s="228"/>
      <c r="D35" s="228"/>
      <c r="E35" s="228"/>
      <c r="F35" s="121"/>
      <c r="G35" s="121"/>
    </row>
    <row r="36" spans="1:7" ht="286.7" customHeight="1">
      <c r="A36" s="329"/>
      <c r="B36" s="329"/>
      <c r="C36" s="329"/>
      <c r="D36" s="329"/>
      <c r="E36" s="329"/>
      <c r="F36" s="329"/>
      <c r="G36" s="329"/>
    </row>
    <row r="37" spans="1:7" ht="37.35" customHeight="1">
      <c r="A37" s="336"/>
      <c r="B37" s="336"/>
      <c r="C37" s="336"/>
      <c r="D37" s="336"/>
      <c r="E37" s="336"/>
      <c r="F37" s="230"/>
      <c r="G37" s="121"/>
    </row>
    <row r="38" spans="1:7" ht="49.7" customHeight="1">
      <c r="A38" s="331"/>
      <c r="B38" s="331"/>
      <c r="C38" s="331"/>
      <c r="D38" s="331"/>
      <c r="E38" s="331"/>
      <c r="F38" s="331"/>
      <c r="G38" s="331"/>
    </row>
    <row r="39" spans="1:7" ht="28.7" customHeight="1">
      <c r="A39" s="329"/>
      <c r="B39" s="329"/>
      <c r="C39" s="329"/>
      <c r="D39" s="329"/>
      <c r="E39" s="329"/>
      <c r="F39" s="329"/>
      <c r="G39" s="329"/>
    </row>
    <row r="40" spans="1:7" ht="28.7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230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131" priority="6" stopIfTrue="1" operator="notEqual">
      <formula>0</formula>
    </cfRule>
  </conditionalFormatting>
  <conditionalFormatting sqref="G17 G12">
    <cfRule type="cellIs" dxfId="130" priority="5" stopIfTrue="1" operator="equal">
      <formula>0</formula>
    </cfRule>
  </conditionalFormatting>
  <conditionalFormatting sqref="G25 G17:G22 G12">
    <cfRule type="cellIs" dxfId="129" priority="4" stopIfTrue="1" operator="notEqual">
      <formula>0</formula>
    </cfRule>
  </conditionalFormatting>
  <conditionalFormatting sqref="G17 G12">
    <cfRule type="cellIs" dxfId="128" priority="3" stopIfTrue="1" operator="equal">
      <formula>0</formula>
    </cfRule>
  </conditionalFormatting>
  <conditionalFormatting sqref="G25 G17:G22 G12">
    <cfRule type="cellIs" dxfId="127" priority="2" stopIfTrue="1" operator="notEqual">
      <formula>0</formula>
    </cfRule>
  </conditionalFormatting>
  <conditionalFormatting sqref="G17 G12">
    <cfRule type="cellIs" dxfId="126" priority="1" stopIfTrue="1" operator="equal">
      <formula>0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52"/>
  <sheetViews>
    <sheetView topLeftCell="A3" workbookViewId="0">
      <selection activeCell="B10" sqref="B1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197</v>
      </c>
      <c r="C6" s="341"/>
      <c r="D6" s="42"/>
      <c r="E6" s="43" t="s">
        <v>73</v>
      </c>
      <c r="F6" s="342" t="s">
        <v>198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199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10939</v>
      </c>
    </row>
    <row r="10" spans="1:8" ht="34.15" customHeight="1">
      <c r="A10" s="52" t="s">
        <v>81</v>
      </c>
      <c r="B10" s="53">
        <v>21318</v>
      </c>
      <c r="C10" s="48"/>
      <c r="D10" s="48"/>
      <c r="E10" s="54" t="s">
        <v>82</v>
      </c>
      <c r="F10" s="55" t="s">
        <v>83</v>
      </c>
      <c r="G10" s="56">
        <v>10771</v>
      </c>
    </row>
    <row r="11" spans="1:8" ht="36" customHeight="1">
      <c r="A11" s="57" t="s">
        <v>84</v>
      </c>
      <c r="B11" s="58">
        <v>1550</v>
      </c>
      <c r="C11" s="59"/>
      <c r="D11" s="59"/>
      <c r="E11" s="352" t="s">
        <v>85</v>
      </c>
      <c r="F11" s="60" t="s">
        <v>86</v>
      </c>
      <c r="G11" s="61">
        <v>168</v>
      </c>
    </row>
    <row r="12" spans="1:8" ht="33" customHeight="1" thickBot="1">
      <c r="A12" s="62" t="s">
        <v>87</v>
      </c>
      <c r="B12" s="63">
        <v>10771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900000000000006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15" customHeight="1">
      <c r="A17" s="78" t="s">
        <v>97</v>
      </c>
      <c r="B17" s="79">
        <f>SUM(B18,B20,B21,B22)</f>
        <v>21319</v>
      </c>
      <c r="C17" s="79">
        <f>SUM(C18:C22)</f>
        <v>10939</v>
      </c>
      <c r="D17" s="79">
        <f>SUM(D18:D22)</f>
        <v>0</v>
      </c>
      <c r="E17" s="79">
        <f>SUM(E18:E22)</f>
        <v>10771</v>
      </c>
      <c r="F17" s="79">
        <f>SUM(F18:F22)</f>
        <v>168</v>
      </c>
      <c r="G17" s="80">
        <f>SUM(C17-(D17+E17+F17))</f>
        <v>0</v>
      </c>
    </row>
    <row r="18" spans="1:8" ht="36.4" customHeight="1">
      <c r="A18" s="81" t="s">
        <v>98</v>
      </c>
      <c r="B18" s="82">
        <v>186</v>
      </c>
      <c r="C18" s="82">
        <v>27</v>
      </c>
      <c r="D18" s="83" t="s">
        <v>99</v>
      </c>
      <c r="E18" s="82">
        <v>27</v>
      </c>
      <c r="F18" s="82">
        <v>0</v>
      </c>
      <c r="G18" s="84">
        <f>SUM(C18-(E18+F18))</f>
        <v>0</v>
      </c>
    </row>
    <row r="19" spans="1:8" ht="36.4" customHeight="1">
      <c r="A19" s="85" t="s">
        <v>100</v>
      </c>
      <c r="B19" s="86" t="s">
        <v>99</v>
      </c>
      <c r="C19" s="87"/>
      <c r="D19" s="88" t="s">
        <v>99</v>
      </c>
      <c r="E19" s="89"/>
      <c r="F19" s="89"/>
      <c r="G19" s="90">
        <f>SUM(C19-(E19+F19))</f>
        <v>0</v>
      </c>
    </row>
    <row r="20" spans="1:8" ht="36.4" customHeight="1">
      <c r="A20" s="85" t="s">
        <v>101</v>
      </c>
      <c r="B20" s="89">
        <v>0</v>
      </c>
      <c r="C20" s="89"/>
      <c r="D20" s="91">
        <v>0</v>
      </c>
      <c r="E20" s="87"/>
      <c r="F20" s="87"/>
      <c r="G20" s="90">
        <f>SUM(C20-(D20+E20+F20))</f>
        <v>0</v>
      </c>
    </row>
    <row r="21" spans="1:8" ht="51.6" customHeight="1">
      <c r="A21" s="81" t="s">
        <v>102</v>
      </c>
      <c r="B21" s="89">
        <v>0</v>
      </c>
      <c r="C21" s="89"/>
      <c r="D21" s="88" t="s">
        <v>99</v>
      </c>
      <c r="E21" s="89"/>
      <c r="F21" s="89"/>
      <c r="G21" s="90">
        <f>SUM(C21-(E21+F21))</f>
        <v>0</v>
      </c>
    </row>
    <row r="22" spans="1:8" ht="49.15" customHeight="1">
      <c r="A22" s="92" t="s">
        <v>103</v>
      </c>
      <c r="B22" s="89">
        <v>21133</v>
      </c>
      <c r="C22" s="89">
        <v>10912</v>
      </c>
      <c r="D22" s="91">
        <v>0</v>
      </c>
      <c r="E22" s="89">
        <v>10744</v>
      </c>
      <c r="F22" s="89">
        <v>168</v>
      </c>
      <c r="G22" s="90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69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5</v>
      </c>
      <c r="C27" s="101"/>
      <c r="D27" s="101"/>
      <c r="E27" s="99" t="s">
        <v>110</v>
      </c>
      <c r="F27" s="102">
        <v>15</v>
      </c>
      <c r="G27" s="103"/>
    </row>
    <row r="28" spans="1:8" ht="38.450000000000003" customHeight="1">
      <c r="A28" s="104" t="s">
        <v>111</v>
      </c>
      <c r="B28" s="105"/>
      <c r="C28" s="101"/>
      <c r="D28" s="101"/>
      <c r="E28" s="99" t="s">
        <v>112</v>
      </c>
      <c r="F28" s="106"/>
      <c r="G28" s="107"/>
    </row>
    <row r="29" spans="1:8" ht="51" customHeight="1" thickBot="1">
      <c r="A29" s="108" t="s">
        <v>113</v>
      </c>
      <c r="B29" s="109">
        <v>790</v>
      </c>
      <c r="C29" s="110"/>
      <c r="D29" s="110"/>
      <c r="E29" s="108" t="s">
        <v>114</v>
      </c>
      <c r="F29" s="111"/>
      <c r="G29" s="112"/>
    </row>
    <row r="30" spans="1:8" ht="38.25" customHeight="1" thickBot="1">
      <c r="A30" s="334" t="s">
        <v>115</v>
      </c>
      <c r="B30" s="335"/>
      <c r="C30" s="335"/>
      <c r="D30" s="335"/>
      <c r="E30" s="113"/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9" customHeight="1">
      <c r="A33" s="121"/>
      <c r="B33" s="230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231"/>
      <c r="B35" s="228"/>
      <c r="C35" s="228"/>
      <c r="D35" s="228"/>
      <c r="E35" s="228"/>
      <c r="F35" s="121"/>
      <c r="G35" s="121"/>
    </row>
    <row r="36" spans="1:7" ht="286.89999999999998" customHeight="1">
      <c r="A36" s="329"/>
      <c r="B36" s="329"/>
      <c r="C36" s="329"/>
      <c r="D36" s="329"/>
      <c r="E36" s="329"/>
      <c r="F36" s="329"/>
      <c r="G36" s="329"/>
    </row>
    <row r="37" spans="1:7" ht="37.15" customHeight="1">
      <c r="A37" s="336"/>
      <c r="B37" s="336"/>
      <c r="C37" s="336"/>
      <c r="D37" s="336"/>
      <c r="E37" s="336"/>
      <c r="F37" s="230"/>
      <c r="G37" s="121"/>
    </row>
    <row r="38" spans="1:7" ht="49.9" customHeight="1">
      <c r="A38" s="331"/>
      <c r="B38" s="331"/>
      <c r="C38" s="331"/>
      <c r="D38" s="331"/>
      <c r="E38" s="331"/>
      <c r="F38" s="331"/>
      <c r="G38" s="331"/>
    </row>
    <row r="39" spans="1:7" ht="28.9" customHeight="1">
      <c r="A39" s="329"/>
      <c r="B39" s="329"/>
      <c r="C39" s="329"/>
      <c r="D39" s="329"/>
      <c r="E39" s="329"/>
      <c r="F39" s="329"/>
      <c r="G39" s="329"/>
    </row>
    <row r="40" spans="1:7" ht="28.9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230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40:G40"/>
    <mergeCell ref="A41:E41"/>
    <mergeCell ref="A42:G42"/>
    <mergeCell ref="A30:D30"/>
    <mergeCell ref="A34:E34"/>
    <mergeCell ref="A36:G36"/>
    <mergeCell ref="A37:E37"/>
    <mergeCell ref="A38:G38"/>
    <mergeCell ref="A39:G39"/>
    <mergeCell ref="A26:B26"/>
    <mergeCell ref="B6:C6"/>
    <mergeCell ref="F6:G6"/>
    <mergeCell ref="B7:C7"/>
    <mergeCell ref="F7:G7"/>
    <mergeCell ref="F8:G8"/>
    <mergeCell ref="E11:E12"/>
    <mergeCell ref="B13:G13"/>
    <mergeCell ref="B14:G14"/>
    <mergeCell ref="B23:E23"/>
    <mergeCell ref="B24:G24"/>
    <mergeCell ref="A25:F25"/>
    <mergeCell ref="A9:B9"/>
  </mergeCells>
  <conditionalFormatting sqref="G25 G17:G22 G12">
    <cfRule type="cellIs" dxfId="125" priority="6" stopIfTrue="1" operator="notEqual">
      <formula>0</formula>
    </cfRule>
  </conditionalFormatting>
  <conditionalFormatting sqref="G17 G12">
    <cfRule type="cellIs" dxfId="124" priority="5" stopIfTrue="1" operator="equal">
      <formula>0</formula>
    </cfRule>
  </conditionalFormatting>
  <conditionalFormatting sqref="G25 G17:G22 G12">
    <cfRule type="cellIs" dxfId="123" priority="4" stopIfTrue="1" operator="notEqual">
      <formula>0</formula>
    </cfRule>
  </conditionalFormatting>
  <conditionalFormatting sqref="G17 G12">
    <cfRule type="cellIs" dxfId="122" priority="3" stopIfTrue="1" operator="equal">
      <formula>0</formula>
    </cfRule>
  </conditionalFormatting>
  <conditionalFormatting sqref="G25 G17:G22 G12">
    <cfRule type="cellIs" dxfId="121" priority="2" stopIfTrue="1" operator="notEqual">
      <formula>0</formula>
    </cfRule>
  </conditionalFormatting>
  <conditionalFormatting sqref="G17 G12">
    <cfRule type="cellIs" dxfId="120" priority="1" stopIfTrue="1" operator="equal">
      <formula>0</formula>
    </cfRule>
  </conditionalFormatting>
  <pageMargins left="0.7" right="0.7" top="0.75" bottom="0.75" header="0.3" footer="0.3"/>
  <drawing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1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243</v>
      </c>
      <c r="C6" s="341"/>
      <c r="D6" s="42"/>
      <c r="E6" s="43" t="s">
        <v>73</v>
      </c>
      <c r="F6" s="397" t="s">
        <v>244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245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7228</v>
      </c>
    </row>
    <row r="10" spans="1:8" ht="34.15" customHeight="1">
      <c r="A10" s="52" t="s">
        <v>81</v>
      </c>
      <c r="B10" s="53">
        <v>13588</v>
      </c>
      <c r="C10" s="48"/>
      <c r="D10" s="48"/>
      <c r="E10" s="54" t="s">
        <v>82</v>
      </c>
      <c r="F10" s="55" t="s">
        <v>83</v>
      </c>
      <c r="G10" s="56">
        <v>7178</v>
      </c>
    </row>
    <row r="11" spans="1:8" ht="36" customHeight="1">
      <c r="A11" s="57" t="s">
        <v>84</v>
      </c>
      <c r="B11" s="58">
        <v>372</v>
      </c>
      <c r="C11" s="59"/>
      <c r="D11" s="59"/>
      <c r="E11" s="352" t="s">
        <v>85</v>
      </c>
      <c r="F11" s="60" t="s">
        <v>86</v>
      </c>
      <c r="G11" s="61">
        <v>50</v>
      </c>
    </row>
    <row r="12" spans="1:8" ht="33" customHeight="1" thickBot="1">
      <c r="A12" s="62" t="s">
        <v>87</v>
      </c>
      <c r="B12" s="63">
        <v>7178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900000000000006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15" customHeight="1">
      <c r="A17" s="78" t="s">
        <v>97</v>
      </c>
      <c r="B17" s="79">
        <f>SUM(B18,B20,B21,B22)</f>
        <v>13588</v>
      </c>
      <c r="C17" s="79">
        <f>SUM(C18:C22)</f>
        <v>7248</v>
      </c>
      <c r="D17" s="79">
        <f>SUM(D18:D22)</f>
        <v>0</v>
      </c>
      <c r="E17" s="79">
        <f>SUM(E18:E22)</f>
        <v>7198</v>
      </c>
      <c r="F17" s="79">
        <f>SUM(F18:F22)</f>
        <v>50</v>
      </c>
      <c r="G17" s="80">
        <f>SUM(C17-(D17+E17+F17))</f>
        <v>0</v>
      </c>
    </row>
    <row r="18" spans="1:8" ht="36.4" customHeight="1">
      <c r="A18" s="81" t="s">
        <v>98</v>
      </c>
      <c r="B18" s="82">
        <v>122</v>
      </c>
      <c r="C18" s="82">
        <v>20</v>
      </c>
      <c r="D18" s="83" t="s">
        <v>99</v>
      </c>
      <c r="E18" s="82">
        <v>20</v>
      </c>
      <c r="F18" s="82"/>
      <c r="G18" s="84">
        <f>SUM(C18-(E18+F18))</f>
        <v>0</v>
      </c>
    </row>
    <row r="19" spans="1:8" ht="36.4" customHeight="1">
      <c r="A19" s="85" t="s">
        <v>100</v>
      </c>
      <c r="B19" s="86" t="s">
        <v>99</v>
      </c>
      <c r="C19" s="87"/>
      <c r="D19" s="88" t="s">
        <v>99</v>
      </c>
      <c r="E19" s="89"/>
      <c r="F19" s="89"/>
      <c r="G19" s="90">
        <f>SUM(C19-(E19+F19))</f>
        <v>0</v>
      </c>
    </row>
    <row r="20" spans="1:8" ht="36.4" customHeight="1">
      <c r="A20" s="85" t="s">
        <v>101</v>
      </c>
      <c r="B20" s="89"/>
      <c r="C20" s="89"/>
      <c r="D20" s="91"/>
      <c r="E20" s="87"/>
      <c r="F20" s="87"/>
      <c r="G20" s="90">
        <f>SUM(C20-(D20+E20+F20))</f>
        <v>0</v>
      </c>
    </row>
    <row r="21" spans="1:8" ht="51.6" customHeight="1">
      <c r="A21" s="81" t="s">
        <v>102</v>
      </c>
      <c r="B21" s="89">
        <v>4</v>
      </c>
      <c r="C21" s="89"/>
      <c r="D21" s="88" t="s">
        <v>99</v>
      </c>
      <c r="E21" s="89"/>
      <c r="F21" s="89"/>
      <c r="G21" s="90">
        <f>SUM(C21-(E21+F21))</f>
        <v>0</v>
      </c>
    </row>
    <row r="22" spans="1:8" ht="49.15" customHeight="1">
      <c r="A22" s="92" t="s">
        <v>103</v>
      </c>
      <c r="B22" s="89">
        <v>13462</v>
      </c>
      <c r="C22" s="89">
        <v>7228</v>
      </c>
      <c r="D22" s="91"/>
      <c r="E22" s="89">
        <v>7178</v>
      </c>
      <c r="F22" s="89">
        <v>50</v>
      </c>
      <c r="G22" s="90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327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3</v>
      </c>
      <c r="C27" s="101"/>
      <c r="D27" s="101"/>
      <c r="E27" s="99" t="s">
        <v>110</v>
      </c>
      <c r="F27" s="102">
        <v>2</v>
      </c>
      <c r="G27" s="103"/>
    </row>
    <row r="28" spans="1:8" ht="38.450000000000003" customHeight="1">
      <c r="A28" s="104" t="s">
        <v>111</v>
      </c>
      <c r="B28" s="105"/>
      <c r="C28" s="101"/>
      <c r="D28" s="101"/>
      <c r="E28" s="99" t="s">
        <v>112</v>
      </c>
      <c r="F28" s="106">
        <v>1</v>
      </c>
      <c r="G28" s="107"/>
    </row>
    <row r="29" spans="1:8" ht="51" customHeight="1" thickBot="1">
      <c r="A29" s="108" t="s">
        <v>113</v>
      </c>
      <c r="B29" s="109"/>
      <c r="C29" s="110"/>
      <c r="D29" s="110"/>
      <c r="E29" s="108" t="s">
        <v>114</v>
      </c>
      <c r="F29" s="111"/>
      <c r="G29" s="112"/>
    </row>
    <row r="30" spans="1:8" ht="38.25" customHeight="1" thickBot="1">
      <c r="A30" s="334" t="s">
        <v>115</v>
      </c>
      <c r="B30" s="335"/>
      <c r="C30" s="335"/>
      <c r="D30" s="335"/>
      <c r="E30" s="113"/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9" customHeight="1">
      <c r="A33" s="121"/>
      <c r="B33" s="230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231"/>
      <c r="B35" s="228"/>
      <c r="C35" s="228"/>
      <c r="D35" s="228"/>
      <c r="E35" s="228"/>
      <c r="F35" s="121"/>
      <c r="G35" s="121"/>
    </row>
    <row r="36" spans="1:7" ht="286.89999999999998" customHeight="1">
      <c r="A36" s="329"/>
      <c r="B36" s="329"/>
      <c r="C36" s="329"/>
      <c r="D36" s="329"/>
      <c r="E36" s="329"/>
      <c r="F36" s="329"/>
      <c r="G36" s="329"/>
    </row>
    <row r="37" spans="1:7" ht="37.15" customHeight="1">
      <c r="A37" s="336"/>
      <c r="B37" s="336"/>
      <c r="C37" s="336"/>
      <c r="D37" s="336"/>
      <c r="E37" s="336"/>
      <c r="F37" s="230"/>
      <c r="G37" s="121"/>
    </row>
    <row r="38" spans="1:7" ht="49.9" customHeight="1">
      <c r="A38" s="331"/>
      <c r="B38" s="331"/>
      <c r="C38" s="331"/>
      <c r="D38" s="331"/>
      <c r="E38" s="331"/>
      <c r="F38" s="331"/>
      <c r="G38" s="331"/>
    </row>
    <row r="39" spans="1:7" ht="28.9" customHeight="1">
      <c r="A39" s="329"/>
      <c r="B39" s="329"/>
      <c r="C39" s="329"/>
      <c r="D39" s="329"/>
      <c r="E39" s="329"/>
      <c r="F39" s="329"/>
      <c r="G39" s="329"/>
    </row>
    <row r="40" spans="1:7" ht="28.9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230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41:E41"/>
    <mergeCell ref="A42:G42"/>
    <mergeCell ref="A30:D30"/>
    <mergeCell ref="A34:E34"/>
    <mergeCell ref="A36:G36"/>
    <mergeCell ref="A37:E37"/>
    <mergeCell ref="A38:G38"/>
    <mergeCell ref="A9:B9"/>
    <mergeCell ref="E11:E12"/>
    <mergeCell ref="B13:G13"/>
    <mergeCell ref="A39:G39"/>
    <mergeCell ref="A40:G40"/>
    <mergeCell ref="B14:G14"/>
    <mergeCell ref="B23:E23"/>
    <mergeCell ref="B24:G24"/>
    <mergeCell ref="A25:F25"/>
    <mergeCell ref="A26:B26"/>
    <mergeCell ref="B6:C6"/>
    <mergeCell ref="F6:G6"/>
    <mergeCell ref="B7:C7"/>
    <mergeCell ref="F7:G7"/>
    <mergeCell ref="F8:G8"/>
  </mergeCells>
  <conditionalFormatting sqref="G25 G17:G22 G12">
    <cfRule type="cellIs" dxfId="119" priority="34" stopIfTrue="1" operator="notEqual">
      <formula>0</formula>
    </cfRule>
  </conditionalFormatting>
  <conditionalFormatting sqref="G17 G12">
    <cfRule type="cellIs" dxfId="118" priority="33" stopIfTrue="1" operator="equal">
      <formula>0</formula>
    </cfRule>
  </conditionalFormatting>
  <conditionalFormatting sqref="G25 G17:G22 G12">
    <cfRule type="cellIs" dxfId="117" priority="32" stopIfTrue="1" operator="notEqual">
      <formula>0</formula>
    </cfRule>
  </conditionalFormatting>
  <conditionalFormatting sqref="G17 G12">
    <cfRule type="cellIs" dxfId="116" priority="31" stopIfTrue="1" operator="equal">
      <formula>0</formula>
    </cfRule>
  </conditionalFormatting>
  <conditionalFormatting sqref="G25 G17:G22 G12">
    <cfRule type="cellIs" dxfId="115" priority="30" stopIfTrue="1" operator="notEqual">
      <formula>0</formula>
    </cfRule>
  </conditionalFormatting>
  <conditionalFormatting sqref="G17 G12">
    <cfRule type="cellIs" dxfId="114" priority="29" stopIfTrue="1" operator="equal">
      <formula>0</formula>
    </cfRule>
  </conditionalFormatting>
  <conditionalFormatting sqref="F12 F15 F17:F21 F23">
    <cfRule type="cellIs" dxfId="113" priority="28" stopIfTrue="1" operator="notEqual">
      <formula>0</formula>
    </cfRule>
  </conditionalFormatting>
  <conditionalFormatting sqref="F15 F12">
    <cfRule type="cellIs" dxfId="112" priority="27" stopIfTrue="1" operator="equal">
      <formula>0</formula>
    </cfRule>
  </conditionalFormatting>
  <conditionalFormatting sqref="F12 F15 F17:F21 F23">
    <cfRule type="cellIs" dxfId="111" priority="26" stopIfTrue="1" operator="notEqual">
      <formula>0</formula>
    </cfRule>
  </conditionalFormatting>
  <conditionalFormatting sqref="F15 F12">
    <cfRule type="cellIs" dxfId="110" priority="25" stopIfTrue="1" operator="equal">
      <formula>0</formula>
    </cfRule>
  </conditionalFormatting>
  <conditionalFormatting sqref="G25 G17:G22 G12">
    <cfRule type="cellIs" dxfId="109" priority="24" stopIfTrue="1" operator="notEqual">
      <formula>0</formula>
    </cfRule>
  </conditionalFormatting>
  <conditionalFormatting sqref="G17 G12">
    <cfRule type="cellIs" dxfId="108" priority="23" stopIfTrue="1" operator="equal">
      <formula>0</formula>
    </cfRule>
  </conditionalFormatting>
  <conditionalFormatting sqref="G25 G17:G22 G12">
    <cfRule type="cellIs" dxfId="107" priority="22" stopIfTrue="1" operator="notEqual">
      <formula>0</formula>
    </cfRule>
  </conditionalFormatting>
  <conditionalFormatting sqref="G17 G12">
    <cfRule type="cellIs" dxfId="106" priority="21" stopIfTrue="1" operator="equal">
      <formula>0</formula>
    </cfRule>
  </conditionalFormatting>
  <conditionalFormatting sqref="G25 G17:G22 G12">
    <cfRule type="cellIs" dxfId="105" priority="20" stopIfTrue="1" operator="notEqual">
      <formula>0</formula>
    </cfRule>
  </conditionalFormatting>
  <conditionalFormatting sqref="G17 G12">
    <cfRule type="cellIs" dxfId="104" priority="19" stopIfTrue="1" operator="equal">
      <formula>0</formula>
    </cfRule>
  </conditionalFormatting>
  <conditionalFormatting sqref="G25 G17:G22 G12">
    <cfRule type="cellIs" dxfId="103" priority="18" stopIfTrue="1" operator="notEqual">
      <formula>0</formula>
    </cfRule>
  </conditionalFormatting>
  <conditionalFormatting sqref="G17 G12">
    <cfRule type="cellIs" dxfId="102" priority="17" stopIfTrue="1" operator="equal">
      <formula>0</formula>
    </cfRule>
  </conditionalFormatting>
  <conditionalFormatting sqref="G25 G17:G22 G12">
    <cfRule type="cellIs" dxfId="101" priority="16" stopIfTrue="1" operator="notEqual">
      <formula>0</formula>
    </cfRule>
  </conditionalFormatting>
  <conditionalFormatting sqref="G17 G12">
    <cfRule type="cellIs" dxfId="100" priority="15" stopIfTrue="1" operator="equal">
      <formula>0</formula>
    </cfRule>
  </conditionalFormatting>
  <conditionalFormatting sqref="G25 G17:G22 G12">
    <cfRule type="cellIs" dxfId="99" priority="14" stopIfTrue="1" operator="notEqual">
      <formula>0</formula>
    </cfRule>
  </conditionalFormatting>
  <conditionalFormatting sqref="G17 G12">
    <cfRule type="cellIs" dxfId="98" priority="13" stopIfTrue="1" operator="equal">
      <formula>0</formula>
    </cfRule>
  </conditionalFormatting>
  <conditionalFormatting sqref="F12 F15 F17:F21 F23">
    <cfRule type="cellIs" dxfId="97" priority="12" stopIfTrue="1" operator="notEqual">
      <formula>0</formula>
    </cfRule>
  </conditionalFormatting>
  <conditionalFormatting sqref="F15 F12">
    <cfRule type="cellIs" dxfId="96" priority="11" stopIfTrue="1" operator="equal">
      <formula>0</formula>
    </cfRule>
  </conditionalFormatting>
  <conditionalFormatting sqref="F12 F15 F17:F21 F23">
    <cfRule type="cellIs" dxfId="95" priority="10" stopIfTrue="1" operator="notEqual">
      <formula>0</formula>
    </cfRule>
  </conditionalFormatting>
  <conditionalFormatting sqref="F15 F12">
    <cfRule type="cellIs" dxfId="94" priority="9" stopIfTrue="1" operator="equal">
      <formula>0</formula>
    </cfRule>
  </conditionalFormatting>
  <conditionalFormatting sqref="G25 G17:G22 G12">
    <cfRule type="cellIs" dxfId="93" priority="8" stopIfTrue="1" operator="notEqual">
      <formula>0</formula>
    </cfRule>
  </conditionalFormatting>
  <conditionalFormatting sqref="G17 G12">
    <cfRule type="cellIs" dxfId="92" priority="7" stopIfTrue="1" operator="equal">
      <formula>0</formula>
    </cfRule>
  </conditionalFormatting>
  <conditionalFormatting sqref="G25 G17:G22 G12">
    <cfRule type="cellIs" dxfId="91" priority="6" stopIfTrue="1" operator="notEqual">
      <formula>0</formula>
    </cfRule>
  </conditionalFormatting>
  <conditionalFormatting sqref="G17 G12">
    <cfRule type="cellIs" dxfId="90" priority="5" stopIfTrue="1" operator="equal">
      <formula>0</formula>
    </cfRule>
  </conditionalFormatting>
  <conditionalFormatting sqref="G25 G17:G22 G12">
    <cfRule type="cellIs" dxfId="89" priority="4" stopIfTrue="1" operator="notEqual">
      <formula>0</formula>
    </cfRule>
  </conditionalFormatting>
  <conditionalFormatting sqref="G17 G12">
    <cfRule type="cellIs" dxfId="88" priority="3" stopIfTrue="1" operator="equal">
      <formula>0</formula>
    </cfRule>
  </conditionalFormatting>
  <conditionalFormatting sqref="G25 G17:G22 G12">
    <cfRule type="cellIs" dxfId="87" priority="2" stopIfTrue="1" operator="notEqual">
      <formula>0</formula>
    </cfRule>
  </conditionalFormatting>
  <conditionalFormatting sqref="G17 G12">
    <cfRule type="cellIs" dxfId="86" priority="1" stopIfTrue="1" operator="equal">
      <formula>0</formula>
    </cfRule>
  </conditionalFormatting>
  <pageMargins left="0.7" right="0.7" top="0.75" bottom="0.75" header="0.3" footer="0.3"/>
  <drawing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5703125" customWidth="1"/>
    <col min="5" max="5" width="33.5703125" customWidth="1"/>
    <col min="6" max="6" width="32.140625" customWidth="1"/>
    <col min="7" max="7" width="34.5703125" customWidth="1"/>
    <col min="257" max="257" width="36.5703125" customWidth="1"/>
    <col min="258" max="258" width="31.42578125" customWidth="1"/>
    <col min="259" max="259" width="31.5703125" customWidth="1"/>
    <col min="260" max="260" width="27.5703125" customWidth="1"/>
    <col min="261" max="261" width="33.5703125" customWidth="1"/>
    <col min="262" max="262" width="32.140625" customWidth="1"/>
    <col min="263" max="263" width="34.5703125" customWidth="1"/>
    <col min="513" max="513" width="36.5703125" customWidth="1"/>
    <col min="514" max="514" width="31.42578125" customWidth="1"/>
    <col min="515" max="515" width="31.5703125" customWidth="1"/>
    <col min="516" max="516" width="27.5703125" customWidth="1"/>
    <col min="517" max="517" width="33.5703125" customWidth="1"/>
    <col min="518" max="518" width="32.140625" customWidth="1"/>
    <col min="519" max="519" width="34.5703125" customWidth="1"/>
    <col min="769" max="769" width="36.5703125" customWidth="1"/>
    <col min="770" max="770" width="31.42578125" customWidth="1"/>
    <col min="771" max="771" width="31.5703125" customWidth="1"/>
    <col min="772" max="772" width="27.5703125" customWidth="1"/>
    <col min="773" max="773" width="33.5703125" customWidth="1"/>
    <col min="774" max="774" width="32.140625" customWidth="1"/>
    <col min="775" max="775" width="34.5703125" customWidth="1"/>
    <col min="1025" max="1025" width="36.5703125" customWidth="1"/>
    <col min="1026" max="1026" width="31.42578125" customWidth="1"/>
    <col min="1027" max="1027" width="31.5703125" customWidth="1"/>
    <col min="1028" max="1028" width="27.5703125" customWidth="1"/>
    <col min="1029" max="1029" width="33.5703125" customWidth="1"/>
    <col min="1030" max="1030" width="32.140625" customWidth="1"/>
    <col min="1031" max="1031" width="34.5703125" customWidth="1"/>
    <col min="1281" max="1281" width="36.5703125" customWidth="1"/>
    <col min="1282" max="1282" width="31.42578125" customWidth="1"/>
    <col min="1283" max="1283" width="31.5703125" customWidth="1"/>
    <col min="1284" max="1284" width="27.5703125" customWidth="1"/>
    <col min="1285" max="1285" width="33.5703125" customWidth="1"/>
    <col min="1286" max="1286" width="32.140625" customWidth="1"/>
    <col min="1287" max="1287" width="34.5703125" customWidth="1"/>
    <col min="1537" max="1537" width="36.5703125" customWidth="1"/>
    <col min="1538" max="1538" width="31.42578125" customWidth="1"/>
    <col min="1539" max="1539" width="31.5703125" customWidth="1"/>
    <col min="1540" max="1540" width="27.5703125" customWidth="1"/>
    <col min="1541" max="1541" width="33.5703125" customWidth="1"/>
    <col min="1542" max="1542" width="32.140625" customWidth="1"/>
    <col min="1543" max="1543" width="34.5703125" customWidth="1"/>
    <col min="1793" max="1793" width="36.5703125" customWidth="1"/>
    <col min="1794" max="1794" width="31.42578125" customWidth="1"/>
    <col min="1795" max="1795" width="31.5703125" customWidth="1"/>
    <col min="1796" max="1796" width="27.5703125" customWidth="1"/>
    <col min="1797" max="1797" width="33.5703125" customWidth="1"/>
    <col min="1798" max="1798" width="32.140625" customWidth="1"/>
    <col min="1799" max="1799" width="34.5703125" customWidth="1"/>
    <col min="2049" max="2049" width="36.5703125" customWidth="1"/>
    <col min="2050" max="2050" width="31.42578125" customWidth="1"/>
    <col min="2051" max="2051" width="31.5703125" customWidth="1"/>
    <col min="2052" max="2052" width="27.5703125" customWidth="1"/>
    <col min="2053" max="2053" width="33.5703125" customWidth="1"/>
    <col min="2054" max="2054" width="32.140625" customWidth="1"/>
    <col min="2055" max="2055" width="34.5703125" customWidth="1"/>
    <col min="2305" max="2305" width="36.5703125" customWidth="1"/>
    <col min="2306" max="2306" width="31.42578125" customWidth="1"/>
    <col min="2307" max="2307" width="31.5703125" customWidth="1"/>
    <col min="2308" max="2308" width="27.5703125" customWidth="1"/>
    <col min="2309" max="2309" width="33.5703125" customWidth="1"/>
    <col min="2310" max="2310" width="32.140625" customWidth="1"/>
    <col min="2311" max="2311" width="34.5703125" customWidth="1"/>
    <col min="2561" max="2561" width="36.5703125" customWidth="1"/>
    <col min="2562" max="2562" width="31.42578125" customWidth="1"/>
    <col min="2563" max="2563" width="31.5703125" customWidth="1"/>
    <col min="2564" max="2564" width="27.5703125" customWidth="1"/>
    <col min="2565" max="2565" width="33.5703125" customWidth="1"/>
    <col min="2566" max="2566" width="32.140625" customWidth="1"/>
    <col min="2567" max="2567" width="34.5703125" customWidth="1"/>
    <col min="2817" max="2817" width="36.5703125" customWidth="1"/>
    <col min="2818" max="2818" width="31.42578125" customWidth="1"/>
    <col min="2819" max="2819" width="31.5703125" customWidth="1"/>
    <col min="2820" max="2820" width="27.5703125" customWidth="1"/>
    <col min="2821" max="2821" width="33.5703125" customWidth="1"/>
    <col min="2822" max="2822" width="32.140625" customWidth="1"/>
    <col min="2823" max="2823" width="34.5703125" customWidth="1"/>
    <col min="3073" max="3073" width="36.5703125" customWidth="1"/>
    <col min="3074" max="3074" width="31.42578125" customWidth="1"/>
    <col min="3075" max="3075" width="31.5703125" customWidth="1"/>
    <col min="3076" max="3076" width="27.5703125" customWidth="1"/>
    <col min="3077" max="3077" width="33.5703125" customWidth="1"/>
    <col min="3078" max="3078" width="32.140625" customWidth="1"/>
    <col min="3079" max="3079" width="34.5703125" customWidth="1"/>
    <col min="3329" max="3329" width="36.5703125" customWidth="1"/>
    <col min="3330" max="3330" width="31.42578125" customWidth="1"/>
    <col min="3331" max="3331" width="31.5703125" customWidth="1"/>
    <col min="3332" max="3332" width="27.5703125" customWidth="1"/>
    <col min="3333" max="3333" width="33.5703125" customWidth="1"/>
    <col min="3334" max="3334" width="32.140625" customWidth="1"/>
    <col min="3335" max="3335" width="34.5703125" customWidth="1"/>
    <col min="3585" max="3585" width="36.5703125" customWidth="1"/>
    <col min="3586" max="3586" width="31.42578125" customWidth="1"/>
    <col min="3587" max="3587" width="31.5703125" customWidth="1"/>
    <col min="3588" max="3588" width="27.5703125" customWidth="1"/>
    <col min="3589" max="3589" width="33.5703125" customWidth="1"/>
    <col min="3590" max="3590" width="32.140625" customWidth="1"/>
    <col min="3591" max="3591" width="34.5703125" customWidth="1"/>
    <col min="3841" max="3841" width="36.5703125" customWidth="1"/>
    <col min="3842" max="3842" width="31.42578125" customWidth="1"/>
    <col min="3843" max="3843" width="31.5703125" customWidth="1"/>
    <col min="3844" max="3844" width="27.5703125" customWidth="1"/>
    <col min="3845" max="3845" width="33.5703125" customWidth="1"/>
    <col min="3846" max="3846" width="32.140625" customWidth="1"/>
    <col min="3847" max="3847" width="34.5703125" customWidth="1"/>
    <col min="4097" max="4097" width="36.5703125" customWidth="1"/>
    <col min="4098" max="4098" width="31.42578125" customWidth="1"/>
    <col min="4099" max="4099" width="31.5703125" customWidth="1"/>
    <col min="4100" max="4100" width="27.5703125" customWidth="1"/>
    <col min="4101" max="4101" width="33.5703125" customWidth="1"/>
    <col min="4102" max="4102" width="32.140625" customWidth="1"/>
    <col min="4103" max="4103" width="34.5703125" customWidth="1"/>
    <col min="4353" max="4353" width="36.5703125" customWidth="1"/>
    <col min="4354" max="4354" width="31.42578125" customWidth="1"/>
    <col min="4355" max="4355" width="31.5703125" customWidth="1"/>
    <col min="4356" max="4356" width="27.5703125" customWidth="1"/>
    <col min="4357" max="4357" width="33.5703125" customWidth="1"/>
    <col min="4358" max="4358" width="32.140625" customWidth="1"/>
    <col min="4359" max="4359" width="34.5703125" customWidth="1"/>
    <col min="4609" max="4609" width="36.5703125" customWidth="1"/>
    <col min="4610" max="4610" width="31.42578125" customWidth="1"/>
    <col min="4611" max="4611" width="31.5703125" customWidth="1"/>
    <col min="4612" max="4612" width="27.5703125" customWidth="1"/>
    <col min="4613" max="4613" width="33.5703125" customWidth="1"/>
    <col min="4614" max="4614" width="32.140625" customWidth="1"/>
    <col min="4615" max="4615" width="34.5703125" customWidth="1"/>
    <col min="4865" max="4865" width="36.5703125" customWidth="1"/>
    <col min="4866" max="4866" width="31.42578125" customWidth="1"/>
    <col min="4867" max="4867" width="31.5703125" customWidth="1"/>
    <col min="4868" max="4868" width="27.5703125" customWidth="1"/>
    <col min="4869" max="4869" width="33.5703125" customWidth="1"/>
    <col min="4870" max="4870" width="32.140625" customWidth="1"/>
    <col min="4871" max="4871" width="34.5703125" customWidth="1"/>
    <col min="5121" max="5121" width="36.5703125" customWidth="1"/>
    <col min="5122" max="5122" width="31.42578125" customWidth="1"/>
    <col min="5123" max="5123" width="31.5703125" customWidth="1"/>
    <col min="5124" max="5124" width="27.5703125" customWidth="1"/>
    <col min="5125" max="5125" width="33.5703125" customWidth="1"/>
    <col min="5126" max="5126" width="32.140625" customWidth="1"/>
    <col min="5127" max="5127" width="34.5703125" customWidth="1"/>
    <col min="5377" max="5377" width="36.5703125" customWidth="1"/>
    <col min="5378" max="5378" width="31.42578125" customWidth="1"/>
    <col min="5379" max="5379" width="31.5703125" customWidth="1"/>
    <col min="5380" max="5380" width="27.5703125" customWidth="1"/>
    <col min="5381" max="5381" width="33.5703125" customWidth="1"/>
    <col min="5382" max="5382" width="32.140625" customWidth="1"/>
    <col min="5383" max="5383" width="34.5703125" customWidth="1"/>
    <col min="5633" max="5633" width="36.5703125" customWidth="1"/>
    <col min="5634" max="5634" width="31.42578125" customWidth="1"/>
    <col min="5635" max="5635" width="31.5703125" customWidth="1"/>
    <col min="5636" max="5636" width="27.5703125" customWidth="1"/>
    <col min="5637" max="5637" width="33.5703125" customWidth="1"/>
    <col min="5638" max="5638" width="32.140625" customWidth="1"/>
    <col min="5639" max="5639" width="34.5703125" customWidth="1"/>
    <col min="5889" max="5889" width="36.5703125" customWidth="1"/>
    <col min="5890" max="5890" width="31.42578125" customWidth="1"/>
    <col min="5891" max="5891" width="31.5703125" customWidth="1"/>
    <col min="5892" max="5892" width="27.5703125" customWidth="1"/>
    <col min="5893" max="5893" width="33.5703125" customWidth="1"/>
    <col min="5894" max="5894" width="32.140625" customWidth="1"/>
    <col min="5895" max="5895" width="34.5703125" customWidth="1"/>
    <col min="6145" max="6145" width="36.5703125" customWidth="1"/>
    <col min="6146" max="6146" width="31.42578125" customWidth="1"/>
    <col min="6147" max="6147" width="31.5703125" customWidth="1"/>
    <col min="6148" max="6148" width="27.5703125" customWidth="1"/>
    <col min="6149" max="6149" width="33.5703125" customWidth="1"/>
    <col min="6150" max="6150" width="32.140625" customWidth="1"/>
    <col min="6151" max="6151" width="34.5703125" customWidth="1"/>
    <col min="6401" max="6401" width="36.5703125" customWidth="1"/>
    <col min="6402" max="6402" width="31.42578125" customWidth="1"/>
    <col min="6403" max="6403" width="31.5703125" customWidth="1"/>
    <col min="6404" max="6404" width="27.5703125" customWidth="1"/>
    <col min="6405" max="6405" width="33.5703125" customWidth="1"/>
    <col min="6406" max="6406" width="32.140625" customWidth="1"/>
    <col min="6407" max="6407" width="34.5703125" customWidth="1"/>
    <col min="6657" max="6657" width="36.5703125" customWidth="1"/>
    <col min="6658" max="6658" width="31.42578125" customWidth="1"/>
    <col min="6659" max="6659" width="31.5703125" customWidth="1"/>
    <col min="6660" max="6660" width="27.5703125" customWidth="1"/>
    <col min="6661" max="6661" width="33.5703125" customWidth="1"/>
    <col min="6662" max="6662" width="32.140625" customWidth="1"/>
    <col min="6663" max="6663" width="34.5703125" customWidth="1"/>
    <col min="6913" max="6913" width="36.5703125" customWidth="1"/>
    <col min="6914" max="6914" width="31.42578125" customWidth="1"/>
    <col min="6915" max="6915" width="31.5703125" customWidth="1"/>
    <col min="6916" max="6916" width="27.5703125" customWidth="1"/>
    <col min="6917" max="6917" width="33.5703125" customWidth="1"/>
    <col min="6918" max="6918" width="32.140625" customWidth="1"/>
    <col min="6919" max="6919" width="34.5703125" customWidth="1"/>
    <col min="7169" max="7169" width="36.5703125" customWidth="1"/>
    <col min="7170" max="7170" width="31.42578125" customWidth="1"/>
    <col min="7171" max="7171" width="31.5703125" customWidth="1"/>
    <col min="7172" max="7172" width="27.5703125" customWidth="1"/>
    <col min="7173" max="7173" width="33.5703125" customWidth="1"/>
    <col min="7174" max="7174" width="32.140625" customWidth="1"/>
    <col min="7175" max="7175" width="34.5703125" customWidth="1"/>
    <col min="7425" max="7425" width="36.5703125" customWidth="1"/>
    <col min="7426" max="7426" width="31.42578125" customWidth="1"/>
    <col min="7427" max="7427" width="31.5703125" customWidth="1"/>
    <col min="7428" max="7428" width="27.5703125" customWidth="1"/>
    <col min="7429" max="7429" width="33.5703125" customWidth="1"/>
    <col min="7430" max="7430" width="32.140625" customWidth="1"/>
    <col min="7431" max="7431" width="34.5703125" customWidth="1"/>
    <col min="7681" max="7681" width="36.5703125" customWidth="1"/>
    <col min="7682" max="7682" width="31.42578125" customWidth="1"/>
    <col min="7683" max="7683" width="31.5703125" customWidth="1"/>
    <col min="7684" max="7684" width="27.5703125" customWidth="1"/>
    <col min="7685" max="7685" width="33.5703125" customWidth="1"/>
    <col min="7686" max="7686" width="32.140625" customWidth="1"/>
    <col min="7687" max="7687" width="34.5703125" customWidth="1"/>
    <col min="7937" max="7937" width="36.5703125" customWidth="1"/>
    <col min="7938" max="7938" width="31.42578125" customWidth="1"/>
    <col min="7939" max="7939" width="31.5703125" customWidth="1"/>
    <col min="7940" max="7940" width="27.5703125" customWidth="1"/>
    <col min="7941" max="7941" width="33.5703125" customWidth="1"/>
    <col min="7942" max="7942" width="32.140625" customWidth="1"/>
    <col min="7943" max="7943" width="34.5703125" customWidth="1"/>
    <col min="8193" max="8193" width="36.5703125" customWidth="1"/>
    <col min="8194" max="8194" width="31.42578125" customWidth="1"/>
    <col min="8195" max="8195" width="31.5703125" customWidth="1"/>
    <col min="8196" max="8196" width="27.5703125" customWidth="1"/>
    <col min="8197" max="8197" width="33.5703125" customWidth="1"/>
    <col min="8198" max="8198" width="32.140625" customWidth="1"/>
    <col min="8199" max="8199" width="34.5703125" customWidth="1"/>
    <col min="8449" max="8449" width="36.5703125" customWidth="1"/>
    <col min="8450" max="8450" width="31.42578125" customWidth="1"/>
    <col min="8451" max="8451" width="31.5703125" customWidth="1"/>
    <col min="8452" max="8452" width="27.5703125" customWidth="1"/>
    <col min="8453" max="8453" width="33.5703125" customWidth="1"/>
    <col min="8454" max="8454" width="32.140625" customWidth="1"/>
    <col min="8455" max="8455" width="34.5703125" customWidth="1"/>
    <col min="8705" max="8705" width="36.5703125" customWidth="1"/>
    <col min="8706" max="8706" width="31.42578125" customWidth="1"/>
    <col min="8707" max="8707" width="31.5703125" customWidth="1"/>
    <col min="8708" max="8708" width="27.5703125" customWidth="1"/>
    <col min="8709" max="8709" width="33.5703125" customWidth="1"/>
    <col min="8710" max="8710" width="32.140625" customWidth="1"/>
    <col min="8711" max="8711" width="34.5703125" customWidth="1"/>
    <col min="8961" max="8961" width="36.5703125" customWidth="1"/>
    <col min="8962" max="8962" width="31.42578125" customWidth="1"/>
    <col min="8963" max="8963" width="31.5703125" customWidth="1"/>
    <col min="8964" max="8964" width="27.5703125" customWidth="1"/>
    <col min="8965" max="8965" width="33.5703125" customWidth="1"/>
    <col min="8966" max="8966" width="32.140625" customWidth="1"/>
    <col min="8967" max="8967" width="34.5703125" customWidth="1"/>
    <col min="9217" max="9217" width="36.5703125" customWidth="1"/>
    <col min="9218" max="9218" width="31.42578125" customWidth="1"/>
    <col min="9219" max="9219" width="31.5703125" customWidth="1"/>
    <col min="9220" max="9220" width="27.5703125" customWidth="1"/>
    <col min="9221" max="9221" width="33.5703125" customWidth="1"/>
    <col min="9222" max="9222" width="32.140625" customWidth="1"/>
    <col min="9223" max="9223" width="34.5703125" customWidth="1"/>
    <col min="9473" max="9473" width="36.5703125" customWidth="1"/>
    <col min="9474" max="9474" width="31.42578125" customWidth="1"/>
    <col min="9475" max="9475" width="31.5703125" customWidth="1"/>
    <col min="9476" max="9476" width="27.5703125" customWidth="1"/>
    <col min="9477" max="9477" width="33.5703125" customWidth="1"/>
    <col min="9478" max="9478" width="32.140625" customWidth="1"/>
    <col min="9479" max="9479" width="34.5703125" customWidth="1"/>
    <col min="9729" max="9729" width="36.5703125" customWidth="1"/>
    <col min="9730" max="9730" width="31.42578125" customWidth="1"/>
    <col min="9731" max="9731" width="31.5703125" customWidth="1"/>
    <col min="9732" max="9732" width="27.5703125" customWidth="1"/>
    <col min="9733" max="9733" width="33.5703125" customWidth="1"/>
    <col min="9734" max="9734" width="32.140625" customWidth="1"/>
    <col min="9735" max="9735" width="34.5703125" customWidth="1"/>
    <col min="9985" max="9985" width="36.5703125" customWidth="1"/>
    <col min="9986" max="9986" width="31.42578125" customWidth="1"/>
    <col min="9987" max="9987" width="31.5703125" customWidth="1"/>
    <col min="9988" max="9988" width="27.5703125" customWidth="1"/>
    <col min="9989" max="9989" width="33.5703125" customWidth="1"/>
    <col min="9990" max="9990" width="32.140625" customWidth="1"/>
    <col min="9991" max="9991" width="34.5703125" customWidth="1"/>
    <col min="10241" max="10241" width="36.5703125" customWidth="1"/>
    <col min="10242" max="10242" width="31.42578125" customWidth="1"/>
    <col min="10243" max="10243" width="31.5703125" customWidth="1"/>
    <col min="10244" max="10244" width="27.5703125" customWidth="1"/>
    <col min="10245" max="10245" width="33.5703125" customWidth="1"/>
    <col min="10246" max="10246" width="32.140625" customWidth="1"/>
    <col min="10247" max="10247" width="34.5703125" customWidth="1"/>
    <col min="10497" max="10497" width="36.5703125" customWidth="1"/>
    <col min="10498" max="10498" width="31.42578125" customWidth="1"/>
    <col min="10499" max="10499" width="31.5703125" customWidth="1"/>
    <col min="10500" max="10500" width="27.5703125" customWidth="1"/>
    <col min="10501" max="10501" width="33.5703125" customWidth="1"/>
    <col min="10502" max="10502" width="32.140625" customWidth="1"/>
    <col min="10503" max="10503" width="34.5703125" customWidth="1"/>
    <col min="10753" max="10753" width="36.5703125" customWidth="1"/>
    <col min="10754" max="10754" width="31.42578125" customWidth="1"/>
    <col min="10755" max="10755" width="31.5703125" customWidth="1"/>
    <col min="10756" max="10756" width="27.5703125" customWidth="1"/>
    <col min="10757" max="10757" width="33.5703125" customWidth="1"/>
    <col min="10758" max="10758" width="32.140625" customWidth="1"/>
    <col min="10759" max="10759" width="34.5703125" customWidth="1"/>
    <col min="11009" max="11009" width="36.5703125" customWidth="1"/>
    <col min="11010" max="11010" width="31.42578125" customWidth="1"/>
    <col min="11011" max="11011" width="31.5703125" customWidth="1"/>
    <col min="11012" max="11012" width="27.5703125" customWidth="1"/>
    <col min="11013" max="11013" width="33.5703125" customWidth="1"/>
    <col min="11014" max="11014" width="32.140625" customWidth="1"/>
    <col min="11015" max="11015" width="34.5703125" customWidth="1"/>
    <col min="11265" max="11265" width="36.5703125" customWidth="1"/>
    <col min="11266" max="11266" width="31.42578125" customWidth="1"/>
    <col min="11267" max="11267" width="31.5703125" customWidth="1"/>
    <col min="11268" max="11268" width="27.5703125" customWidth="1"/>
    <col min="11269" max="11269" width="33.5703125" customWidth="1"/>
    <col min="11270" max="11270" width="32.140625" customWidth="1"/>
    <col min="11271" max="11271" width="34.5703125" customWidth="1"/>
    <col min="11521" max="11521" width="36.5703125" customWidth="1"/>
    <col min="11522" max="11522" width="31.42578125" customWidth="1"/>
    <col min="11523" max="11523" width="31.5703125" customWidth="1"/>
    <col min="11524" max="11524" width="27.5703125" customWidth="1"/>
    <col min="11525" max="11525" width="33.5703125" customWidth="1"/>
    <col min="11526" max="11526" width="32.140625" customWidth="1"/>
    <col min="11527" max="11527" width="34.5703125" customWidth="1"/>
    <col min="11777" max="11777" width="36.5703125" customWidth="1"/>
    <col min="11778" max="11778" width="31.42578125" customWidth="1"/>
    <col min="11779" max="11779" width="31.5703125" customWidth="1"/>
    <col min="11780" max="11780" width="27.5703125" customWidth="1"/>
    <col min="11781" max="11781" width="33.5703125" customWidth="1"/>
    <col min="11782" max="11782" width="32.140625" customWidth="1"/>
    <col min="11783" max="11783" width="34.5703125" customWidth="1"/>
    <col min="12033" max="12033" width="36.5703125" customWidth="1"/>
    <col min="12034" max="12034" width="31.42578125" customWidth="1"/>
    <col min="12035" max="12035" width="31.5703125" customWidth="1"/>
    <col min="12036" max="12036" width="27.5703125" customWidth="1"/>
    <col min="12037" max="12037" width="33.5703125" customWidth="1"/>
    <col min="12038" max="12038" width="32.140625" customWidth="1"/>
    <col min="12039" max="12039" width="34.5703125" customWidth="1"/>
    <col min="12289" max="12289" width="36.5703125" customWidth="1"/>
    <col min="12290" max="12290" width="31.42578125" customWidth="1"/>
    <col min="12291" max="12291" width="31.5703125" customWidth="1"/>
    <col min="12292" max="12292" width="27.5703125" customWidth="1"/>
    <col min="12293" max="12293" width="33.5703125" customWidth="1"/>
    <col min="12294" max="12294" width="32.140625" customWidth="1"/>
    <col min="12295" max="12295" width="34.5703125" customWidth="1"/>
    <col min="12545" max="12545" width="36.5703125" customWidth="1"/>
    <col min="12546" max="12546" width="31.42578125" customWidth="1"/>
    <col min="12547" max="12547" width="31.5703125" customWidth="1"/>
    <col min="12548" max="12548" width="27.5703125" customWidth="1"/>
    <col min="12549" max="12549" width="33.5703125" customWidth="1"/>
    <col min="12550" max="12550" width="32.140625" customWidth="1"/>
    <col min="12551" max="12551" width="34.5703125" customWidth="1"/>
    <col min="12801" max="12801" width="36.5703125" customWidth="1"/>
    <col min="12802" max="12802" width="31.42578125" customWidth="1"/>
    <col min="12803" max="12803" width="31.5703125" customWidth="1"/>
    <col min="12804" max="12804" width="27.5703125" customWidth="1"/>
    <col min="12805" max="12805" width="33.5703125" customWidth="1"/>
    <col min="12806" max="12806" width="32.140625" customWidth="1"/>
    <col min="12807" max="12807" width="34.5703125" customWidth="1"/>
    <col min="13057" max="13057" width="36.5703125" customWidth="1"/>
    <col min="13058" max="13058" width="31.42578125" customWidth="1"/>
    <col min="13059" max="13059" width="31.5703125" customWidth="1"/>
    <col min="13060" max="13060" width="27.5703125" customWidth="1"/>
    <col min="13061" max="13061" width="33.5703125" customWidth="1"/>
    <col min="13062" max="13062" width="32.140625" customWidth="1"/>
    <col min="13063" max="13063" width="34.5703125" customWidth="1"/>
    <col min="13313" max="13313" width="36.5703125" customWidth="1"/>
    <col min="13314" max="13314" width="31.42578125" customWidth="1"/>
    <col min="13315" max="13315" width="31.5703125" customWidth="1"/>
    <col min="13316" max="13316" width="27.5703125" customWidth="1"/>
    <col min="13317" max="13317" width="33.5703125" customWidth="1"/>
    <col min="13318" max="13318" width="32.140625" customWidth="1"/>
    <col min="13319" max="13319" width="34.5703125" customWidth="1"/>
    <col min="13569" max="13569" width="36.5703125" customWidth="1"/>
    <col min="13570" max="13570" width="31.42578125" customWidth="1"/>
    <col min="13571" max="13571" width="31.5703125" customWidth="1"/>
    <col min="13572" max="13572" width="27.5703125" customWidth="1"/>
    <col min="13573" max="13573" width="33.5703125" customWidth="1"/>
    <col min="13574" max="13574" width="32.140625" customWidth="1"/>
    <col min="13575" max="13575" width="34.5703125" customWidth="1"/>
    <col min="13825" max="13825" width="36.5703125" customWidth="1"/>
    <col min="13826" max="13826" width="31.42578125" customWidth="1"/>
    <col min="13827" max="13827" width="31.5703125" customWidth="1"/>
    <col min="13828" max="13828" width="27.5703125" customWidth="1"/>
    <col min="13829" max="13829" width="33.5703125" customWidth="1"/>
    <col min="13830" max="13830" width="32.140625" customWidth="1"/>
    <col min="13831" max="13831" width="34.5703125" customWidth="1"/>
    <col min="14081" max="14081" width="36.5703125" customWidth="1"/>
    <col min="14082" max="14082" width="31.42578125" customWidth="1"/>
    <col min="14083" max="14083" width="31.5703125" customWidth="1"/>
    <col min="14084" max="14084" width="27.5703125" customWidth="1"/>
    <col min="14085" max="14085" width="33.5703125" customWidth="1"/>
    <col min="14086" max="14086" width="32.140625" customWidth="1"/>
    <col min="14087" max="14087" width="34.5703125" customWidth="1"/>
    <col min="14337" max="14337" width="36.5703125" customWidth="1"/>
    <col min="14338" max="14338" width="31.42578125" customWidth="1"/>
    <col min="14339" max="14339" width="31.5703125" customWidth="1"/>
    <col min="14340" max="14340" width="27.5703125" customWidth="1"/>
    <col min="14341" max="14341" width="33.5703125" customWidth="1"/>
    <col min="14342" max="14342" width="32.140625" customWidth="1"/>
    <col min="14343" max="14343" width="34.5703125" customWidth="1"/>
    <col min="14593" max="14593" width="36.5703125" customWidth="1"/>
    <col min="14594" max="14594" width="31.42578125" customWidth="1"/>
    <col min="14595" max="14595" width="31.5703125" customWidth="1"/>
    <col min="14596" max="14596" width="27.5703125" customWidth="1"/>
    <col min="14597" max="14597" width="33.5703125" customWidth="1"/>
    <col min="14598" max="14598" width="32.140625" customWidth="1"/>
    <col min="14599" max="14599" width="34.5703125" customWidth="1"/>
    <col min="14849" max="14849" width="36.5703125" customWidth="1"/>
    <col min="14850" max="14850" width="31.42578125" customWidth="1"/>
    <col min="14851" max="14851" width="31.5703125" customWidth="1"/>
    <col min="14852" max="14852" width="27.5703125" customWidth="1"/>
    <col min="14853" max="14853" width="33.5703125" customWidth="1"/>
    <col min="14854" max="14854" width="32.140625" customWidth="1"/>
    <col min="14855" max="14855" width="34.5703125" customWidth="1"/>
    <col min="15105" max="15105" width="36.5703125" customWidth="1"/>
    <col min="15106" max="15106" width="31.42578125" customWidth="1"/>
    <col min="15107" max="15107" width="31.5703125" customWidth="1"/>
    <col min="15108" max="15108" width="27.5703125" customWidth="1"/>
    <col min="15109" max="15109" width="33.5703125" customWidth="1"/>
    <col min="15110" max="15110" width="32.140625" customWidth="1"/>
    <col min="15111" max="15111" width="34.5703125" customWidth="1"/>
    <col min="15361" max="15361" width="36.5703125" customWidth="1"/>
    <col min="15362" max="15362" width="31.42578125" customWidth="1"/>
    <col min="15363" max="15363" width="31.5703125" customWidth="1"/>
    <col min="15364" max="15364" width="27.5703125" customWidth="1"/>
    <col min="15365" max="15365" width="33.5703125" customWidth="1"/>
    <col min="15366" max="15366" width="32.140625" customWidth="1"/>
    <col min="15367" max="15367" width="34.5703125" customWidth="1"/>
    <col min="15617" max="15617" width="36.5703125" customWidth="1"/>
    <col min="15618" max="15618" width="31.42578125" customWidth="1"/>
    <col min="15619" max="15619" width="31.5703125" customWidth="1"/>
    <col min="15620" max="15620" width="27.5703125" customWidth="1"/>
    <col min="15621" max="15621" width="33.5703125" customWidth="1"/>
    <col min="15622" max="15622" width="32.140625" customWidth="1"/>
    <col min="15623" max="15623" width="34.5703125" customWidth="1"/>
    <col min="15873" max="15873" width="36.5703125" customWidth="1"/>
    <col min="15874" max="15874" width="31.42578125" customWidth="1"/>
    <col min="15875" max="15875" width="31.5703125" customWidth="1"/>
    <col min="15876" max="15876" width="27.5703125" customWidth="1"/>
    <col min="15877" max="15877" width="33.5703125" customWidth="1"/>
    <col min="15878" max="15878" width="32.140625" customWidth="1"/>
    <col min="15879" max="15879" width="34.5703125" customWidth="1"/>
    <col min="16129" max="16129" width="36.5703125" customWidth="1"/>
    <col min="16130" max="16130" width="31.42578125" customWidth="1"/>
    <col min="16131" max="16131" width="31.5703125" customWidth="1"/>
    <col min="16132" max="16132" width="27.5703125" customWidth="1"/>
    <col min="16133" max="16133" width="33.5703125" customWidth="1"/>
    <col min="16134" max="16134" width="32.140625" customWidth="1"/>
    <col min="16135" max="16135" width="34.570312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35" customHeight="1">
      <c r="A2" s="35" t="s">
        <v>69</v>
      </c>
      <c r="B2" s="33"/>
      <c r="C2" s="32"/>
      <c r="D2" s="32"/>
      <c r="E2" s="32"/>
      <c r="F2" s="34"/>
      <c r="G2" s="34"/>
    </row>
    <row r="3" spans="1:8" ht="19.350000000000001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200</v>
      </c>
      <c r="C6" s="341"/>
      <c r="D6" s="42"/>
      <c r="E6" s="43" t="s">
        <v>73</v>
      </c>
      <c r="F6" s="397" t="s">
        <v>201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202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4396</v>
      </c>
    </row>
    <row r="10" spans="1:8" ht="34.35" customHeight="1">
      <c r="A10" s="52" t="s">
        <v>81</v>
      </c>
      <c r="B10" s="53">
        <v>8189</v>
      </c>
      <c r="C10" s="48"/>
      <c r="D10" s="48"/>
      <c r="E10" s="54" t="s">
        <v>82</v>
      </c>
      <c r="F10" s="55" t="s">
        <v>83</v>
      </c>
      <c r="G10" s="56">
        <v>4368</v>
      </c>
    </row>
    <row r="11" spans="1:8" ht="36" customHeight="1">
      <c r="A11" s="57" t="s">
        <v>84</v>
      </c>
      <c r="B11" s="58">
        <v>1522</v>
      </c>
      <c r="C11" s="59"/>
      <c r="D11" s="59"/>
      <c r="E11" s="352" t="s">
        <v>85</v>
      </c>
      <c r="F11" s="60" t="s">
        <v>86</v>
      </c>
      <c r="G11" s="61">
        <v>28</v>
      </c>
    </row>
    <row r="12" spans="1:8" ht="33" customHeight="1" thickBot="1">
      <c r="A12" s="62" t="s">
        <v>87</v>
      </c>
      <c r="B12" s="63">
        <v>4368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8.099999999999994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35" customHeight="1">
      <c r="A17" s="78" t="s">
        <v>97</v>
      </c>
      <c r="B17" s="79">
        <f>SUM(B18,B20,B21,B22)</f>
        <v>8223</v>
      </c>
      <c r="C17" s="79">
        <f>SUM(C18:C22)</f>
        <v>4396</v>
      </c>
      <c r="D17" s="79">
        <f>SUM(D18:D22)</f>
        <v>3</v>
      </c>
      <c r="E17" s="79">
        <f>SUM(E18:E22)</f>
        <v>4368</v>
      </c>
      <c r="F17" s="79">
        <f>SUM(F18:F22)</f>
        <v>25</v>
      </c>
      <c r="G17" s="80">
        <f>SUM(C17-(D17+E17+F17))</f>
        <v>0</v>
      </c>
    </row>
    <row r="18" spans="1:8" ht="36.6" customHeight="1">
      <c r="A18" s="81" t="s">
        <v>98</v>
      </c>
      <c r="B18" s="82">
        <v>76</v>
      </c>
      <c r="C18" s="82">
        <v>18</v>
      </c>
      <c r="D18" s="83" t="s">
        <v>99</v>
      </c>
      <c r="E18" s="82">
        <v>18</v>
      </c>
      <c r="F18" s="82">
        <v>0</v>
      </c>
      <c r="G18" s="84">
        <f>SUM(C18-(E18+F18))</f>
        <v>0</v>
      </c>
    </row>
    <row r="19" spans="1:8" ht="36.6" customHeight="1">
      <c r="A19" s="85" t="s">
        <v>100</v>
      </c>
      <c r="B19" s="86" t="s">
        <v>99</v>
      </c>
      <c r="C19" s="87">
        <v>0</v>
      </c>
      <c r="D19" s="88" t="s">
        <v>99</v>
      </c>
      <c r="E19" s="89">
        <v>0</v>
      </c>
      <c r="F19" s="89"/>
      <c r="G19" s="90">
        <f>SUM(C19-(E19+F19))</f>
        <v>0</v>
      </c>
    </row>
    <row r="20" spans="1:8" ht="36.6" customHeight="1">
      <c r="A20" s="85" t="s">
        <v>101</v>
      </c>
      <c r="B20" s="89">
        <v>0</v>
      </c>
      <c r="C20" s="89">
        <v>4</v>
      </c>
      <c r="D20" s="91">
        <v>3</v>
      </c>
      <c r="E20" s="87">
        <v>1</v>
      </c>
      <c r="F20" s="87">
        <v>0</v>
      </c>
      <c r="G20" s="90">
        <f>SUM(C20-(D20+E20+F20))</f>
        <v>0</v>
      </c>
    </row>
    <row r="21" spans="1:8" ht="51.6" customHeight="1">
      <c r="A21" s="81" t="s">
        <v>102</v>
      </c>
      <c r="B21" s="89">
        <v>0</v>
      </c>
      <c r="C21" s="89">
        <v>0</v>
      </c>
      <c r="D21" s="88" t="s">
        <v>99</v>
      </c>
      <c r="E21" s="89">
        <v>0</v>
      </c>
      <c r="F21" s="89"/>
      <c r="G21" s="90">
        <f>SUM(C21-(E21+F21))</f>
        <v>0</v>
      </c>
    </row>
    <row r="22" spans="1:8" ht="49.35" customHeight="1">
      <c r="A22" s="92" t="s">
        <v>103</v>
      </c>
      <c r="B22" s="89">
        <v>8147</v>
      </c>
      <c r="C22" s="89">
        <v>4374</v>
      </c>
      <c r="D22" s="91">
        <v>0</v>
      </c>
      <c r="E22" s="89">
        <v>4349</v>
      </c>
      <c r="F22" s="89">
        <v>25</v>
      </c>
      <c r="G22" s="90">
        <f>SUM(C22-(D22+E22+F22))</f>
        <v>0</v>
      </c>
    </row>
    <row r="23" spans="1:8" ht="46.35" customHeight="1">
      <c r="A23" s="67"/>
      <c r="B23" s="354" t="s">
        <v>104</v>
      </c>
      <c r="C23" s="360"/>
      <c r="D23" s="360"/>
      <c r="E23" s="360"/>
      <c r="F23" s="274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0</v>
      </c>
      <c r="C27" s="101"/>
      <c r="D27" s="101"/>
      <c r="E27" s="99" t="s">
        <v>110</v>
      </c>
      <c r="F27" s="102">
        <v>0</v>
      </c>
      <c r="G27" s="103"/>
    </row>
    <row r="28" spans="1:8" ht="38.450000000000003" customHeight="1">
      <c r="A28" s="104" t="s">
        <v>111</v>
      </c>
      <c r="B28" s="105">
        <v>0</v>
      </c>
      <c r="C28" s="101"/>
      <c r="D28" s="101"/>
      <c r="E28" s="99" t="s">
        <v>112</v>
      </c>
      <c r="F28" s="106">
        <v>0</v>
      </c>
      <c r="G28" s="107"/>
    </row>
    <row r="29" spans="1:8" ht="51" customHeight="1" thickBot="1">
      <c r="A29" s="108" t="s">
        <v>113</v>
      </c>
      <c r="B29" s="109">
        <v>1956</v>
      </c>
      <c r="C29" s="110"/>
      <c r="D29" s="110"/>
      <c r="E29" s="108" t="s">
        <v>114</v>
      </c>
      <c r="F29" s="111">
        <v>0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>
        <v>0</v>
      </c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5.1" customHeight="1">
      <c r="A33" s="121"/>
      <c r="B33" s="230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231"/>
      <c r="B35" s="228"/>
      <c r="C35" s="228"/>
      <c r="D35" s="228"/>
      <c r="E35" s="228"/>
      <c r="F35" s="121"/>
      <c r="G35" s="121"/>
    </row>
    <row r="36" spans="1:7" ht="287.10000000000002" customHeight="1">
      <c r="A36" s="329"/>
      <c r="B36" s="329"/>
      <c r="C36" s="329"/>
      <c r="D36" s="329"/>
      <c r="E36" s="329"/>
      <c r="F36" s="329"/>
      <c r="G36" s="329"/>
    </row>
    <row r="37" spans="1:7" ht="37.35" customHeight="1">
      <c r="A37" s="336"/>
      <c r="B37" s="336"/>
      <c r="C37" s="336"/>
      <c r="D37" s="336"/>
      <c r="E37" s="336"/>
      <c r="F37" s="230"/>
      <c r="G37" s="121"/>
    </row>
    <row r="38" spans="1:7" ht="50.1" customHeight="1">
      <c r="A38" s="331"/>
      <c r="B38" s="331"/>
      <c r="C38" s="331"/>
      <c r="D38" s="331"/>
      <c r="E38" s="331"/>
      <c r="F38" s="331"/>
      <c r="G38" s="331"/>
    </row>
    <row r="39" spans="1:7" ht="29.1" customHeight="1">
      <c r="A39" s="329"/>
      <c r="B39" s="329"/>
      <c r="C39" s="329"/>
      <c r="D39" s="329"/>
      <c r="E39" s="329"/>
      <c r="F39" s="329"/>
      <c r="G39" s="329"/>
    </row>
    <row r="40" spans="1:7" ht="29.1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230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85" priority="6" stopIfTrue="1" operator="notEqual">
      <formula>0</formula>
    </cfRule>
  </conditionalFormatting>
  <conditionalFormatting sqref="G17 G12">
    <cfRule type="cellIs" dxfId="84" priority="5" stopIfTrue="1" operator="equal">
      <formula>0</formula>
    </cfRule>
  </conditionalFormatting>
  <conditionalFormatting sqref="G25 G17:G22 G12">
    <cfRule type="cellIs" dxfId="83" priority="4" stopIfTrue="1" operator="notEqual">
      <formula>0</formula>
    </cfRule>
  </conditionalFormatting>
  <conditionalFormatting sqref="G17 G12">
    <cfRule type="cellIs" dxfId="82" priority="3" stopIfTrue="1" operator="equal">
      <formula>0</formula>
    </cfRule>
  </conditionalFormatting>
  <conditionalFormatting sqref="G25 G17:G22 G12">
    <cfRule type="cellIs" dxfId="81" priority="2" stopIfTrue="1" operator="notEqual">
      <formula>0</formula>
    </cfRule>
  </conditionalFormatting>
  <conditionalFormatting sqref="G17 G12">
    <cfRule type="cellIs" dxfId="80" priority="1" stopIfTrue="1" operator="equal">
      <formula>0</formula>
    </cfRule>
  </conditionalFormatting>
  <pageMargins left="0.7" right="0.7" top="0.75" bottom="0.75" header="0.3" footer="0.3"/>
  <drawing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5703125" customWidth="1"/>
    <col min="5" max="5" width="33.5703125" customWidth="1"/>
    <col min="6" max="6" width="32.140625" customWidth="1"/>
    <col min="7" max="7" width="34.85546875" customWidth="1"/>
    <col min="257" max="257" width="36.5703125" customWidth="1"/>
    <col min="258" max="258" width="31.42578125" customWidth="1"/>
    <col min="259" max="259" width="31.5703125" customWidth="1"/>
    <col min="260" max="260" width="27.5703125" customWidth="1"/>
    <col min="261" max="261" width="33.5703125" customWidth="1"/>
    <col min="262" max="262" width="32.140625" customWidth="1"/>
    <col min="263" max="263" width="34.85546875" customWidth="1"/>
    <col min="513" max="513" width="36.5703125" customWidth="1"/>
    <col min="514" max="514" width="31.42578125" customWidth="1"/>
    <col min="515" max="515" width="31.5703125" customWidth="1"/>
    <col min="516" max="516" width="27.5703125" customWidth="1"/>
    <col min="517" max="517" width="33.5703125" customWidth="1"/>
    <col min="518" max="518" width="32.140625" customWidth="1"/>
    <col min="519" max="519" width="34.85546875" customWidth="1"/>
    <col min="769" max="769" width="36.5703125" customWidth="1"/>
    <col min="770" max="770" width="31.42578125" customWidth="1"/>
    <col min="771" max="771" width="31.5703125" customWidth="1"/>
    <col min="772" max="772" width="27.5703125" customWidth="1"/>
    <col min="773" max="773" width="33.5703125" customWidth="1"/>
    <col min="774" max="774" width="32.140625" customWidth="1"/>
    <col min="775" max="775" width="34.85546875" customWidth="1"/>
    <col min="1025" max="1025" width="36.5703125" customWidth="1"/>
    <col min="1026" max="1026" width="31.42578125" customWidth="1"/>
    <col min="1027" max="1027" width="31.5703125" customWidth="1"/>
    <col min="1028" max="1028" width="27.5703125" customWidth="1"/>
    <col min="1029" max="1029" width="33.5703125" customWidth="1"/>
    <col min="1030" max="1030" width="32.140625" customWidth="1"/>
    <col min="1031" max="1031" width="34.85546875" customWidth="1"/>
    <col min="1281" max="1281" width="36.5703125" customWidth="1"/>
    <col min="1282" max="1282" width="31.42578125" customWidth="1"/>
    <col min="1283" max="1283" width="31.5703125" customWidth="1"/>
    <col min="1284" max="1284" width="27.5703125" customWidth="1"/>
    <col min="1285" max="1285" width="33.5703125" customWidth="1"/>
    <col min="1286" max="1286" width="32.140625" customWidth="1"/>
    <col min="1287" max="1287" width="34.85546875" customWidth="1"/>
    <col min="1537" max="1537" width="36.5703125" customWidth="1"/>
    <col min="1538" max="1538" width="31.42578125" customWidth="1"/>
    <col min="1539" max="1539" width="31.5703125" customWidth="1"/>
    <col min="1540" max="1540" width="27.5703125" customWidth="1"/>
    <col min="1541" max="1541" width="33.5703125" customWidth="1"/>
    <col min="1542" max="1542" width="32.140625" customWidth="1"/>
    <col min="1543" max="1543" width="34.85546875" customWidth="1"/>
    <col min="1793" max="1793" width="36.5703125" customWidth="1"/>
    <col min="1794" max="1794" width="31.42578125" customWidth="1"/>
    <col min="1795" max="1795" width="31.5703125" customWidth="1"/>
    <col min="1796" max="1796" width="27.5703125" customWidth="1"/>
    <col min="1797" max="1797" width="33.5703125" customWidth="1"/>
    <col min="1798" max="1798" width="32.140625" customWidth="1"/>
    <col min="1799" max="1799" width="34.85546875" customWidth="1"/>
    <col min="2049" max="2049" width="36.5703125" customWidth="1"/>
    <col min="2050" max="2050" width="31.42578125" customWidth="1"/>
    <col min="2051" max="2051" width="31.5703125" customWidth="1"/>
    <col min="2052" max="2052" width="27.5703125" customWidth="1"/>
    <col min="2053" max="2053" width="33.5703125" customWidth="1"/>
    <col min="2054" max="2054" width="32.140625" customWidth="1"/>
    <col min="2055" max="2055" width="34.85546875" customWidth="1"/>
    <col min="2305" max="2305" width="36.5703125" customWidth="1"/>
    <col min="2306" max="2306" width="31.42578125" customWidth="1"/>
    <col min="2307" max="2307" width="31.5703125" customWidth="1"/>
    <col min="2308" max="2308" width="27.5703125" customWidth="1"/>
    <col min="2309" max="2309" width="33.5703125" customWidth="1"/>
    <col min="2310" max="2310" width="32.140625" customWidth="1"/>
    <col min="2311" max="2311" width="34.85546875" customWidth="1"/>
    <col min="2561" max="2561" width="36.5703125" customWidth="1"/>
    <col min="2562" max="2562" width="31.42578125" customWidth="1"/>
    <col min="2563" max="2563" width="31.5703125" customWidth="1"/>
    <col min="2564" max="2564" width="27.5703125" customWidth="1"/>
    <col min="2565" max="2565" width="33.5703125" customWidth="1"/>
    <col min="2566" max="2566" width="32.140625" customWidth="1"/>
    <col min="2567" max="2567" width="34.85546875" customWidth="1"/>
    <col min="2817" max="2817" width="36.5703125" customWidth="1"/>
    <col min="2818" max="2818" width="31.42578125" customWidth="1"/>
    <col min="2819" max="2819" width="31.5703125" customWidth="1"/>
    <col min="2820" max="2820" width="27.5703125" customWidth="1"/>
    <col min="2821" max="2821" width="33.5703125" customWidth="1"/>
    <col min="2822" max="2822" width="32.140625" customWidth="1"/>
    <col min="2823" max="2823" width="34.85546875" customWidth="1"/>
    <col min="3073" max="3073" width="36.5703125" customWidth="1"/>
    <col min="3074" max="3074" width="31.42578125" customWidth="1"/>
    <col min="3075" max="3075" width="31.5703125" customWidth="1"/>
    <col min="3076" max="3076" width="27.5703125" customWidth="1"/>
    <col min="3077" max="3077" width="33.5703125" customWidth="1"/>
    <col min="3078" max="3078" width="32.140625" customWidth="1"/>
    <col min="3079" max="3079" width="34.85546875" customWidth="1"/>
    <col min="3329" max="3329" width="36.5703125" customWidth="1"/>
    <col min="3330" max="3330" width="31.42578125" customWidth="1"/>
    <col min="3331" max="3331" width="31.5703125" customWidth="1"/>
    <col min="3332" max="3332" width="27.5703125" customWidth="1"/>
    <col min="3333" max="3333" width="33.5703125" customWidth="1"/>
    <col min="3334" max="3334" width="32.140625" customWidth="1"/>
    <col min="3335" max="3335" width="34.85546875" customWidth="1"/>
    <col min="3585" max="3585" width="36.5703125" customWidth="1"/>
    <col min="3586" max="3586" width="31.42578125" customWidth="1"/>
    <col min="3587" max="3587" width="31.5703125" customWidth="1"/>
    <col min="3588" max="3588" width="27.5703125" customWidth="1"/>
    <col min="3589" max="3589" width="33.5703125" customWidth="1"/>
    <col min="3590" max="3590" width="32.140625" customWidth="1"/>
    <col min="3591" max="3591" width="34.85546875" customWidth="1"/>
    <col min="3841" max="3841" width="36.5703125" customWidth="1"/>
    <col min="3842" max="3842" width="31.42578125" customWidth="1"/>
    <col min="3843" max="3843" width="31.5703125" customWidth="1"/>
    <col min="3844" max="3844" width="27.5703125" customWidth="1"/>
    <col min="3845" max="3845" width="33.5703125" customWidth="1"/>
    <col min="3846" max="3846" width="32.140625" customWidth="1"/>
    <col min="3847" max="3847" width="34.85546875" customWidth="1"/>
    <col min="4097" max="4097" width="36.5703125" customWidth="1"/>
    <col min="4098" max="4098" width="31.42578125" customWidth="1"/>
    <col min="4099" max="4099" width="31.5703125" customWidth="1"/>
    <col min="4100" max="4100" width="27.5703125" customWidth="1"/>
    <col min="4101" max="4101" width="33.5703125" customWidth="1"/>
    <col min="4102" max="4102" width="32.140625" customWidth="1"/>
    <col min="4103" max="4103" width="34.85546875" customWidth="1"/>
    <col min="4353" max="4353" width="36.5703125" customWidth="1"/>
    <col min="4354" max="4354" width="31.42578125" customWidth="1"/>
    <col min="4355" max="4355" width="31.5703125" customWidth="1"/>
    <col min="4356" max="4356" width="27.5703125" customWidth="1"/>
    <col min="4357" max="4357" width="33.5703125" customWidth="1"/>
    <col min="4358" max="4358" width="32.140625" customWidth="1"/>
    <col min="4359" max="4359" width="34.85546875" customWidth="1"/>
    <col min="4609" max="4609" width="36.5703125" customWidth="1"/>
    <col min="4610" max="4610" width="31.42578125" customWidth="1"/>
    <col min="4611" max="4611" width="31.5703125" customWidth="1"/>
    <col min="4612" max="4612" width="27.5703125" customWidth="1"/>
    <col min="4613" max="4613" width="33.5703125" customWidth="1"/>
    <col min="4614" max="4614" width="32.140625" customWidth="1"/>
    <col min="4615" max="4615" width="34.85546875" customWidth="1"/>
    <col min="4865" max="4865" width="36.5703125" customWidth="1"/>
    <col min="4866" max="4866" width="31.42578125" customWidth="1"/>
    <col min="4867" max="4867" width="31.5703125" customWidth="1"/>
    <col min="4868" max="4868" width="27.5703125" customWidth="1"/>
    <col min="4869" max="4869" width="33.5703125" customWidth="1"/>
    <col min="4870" max="4870" width="32.140625" customWidth="1"/>
    <col min="4871" max="4871" width="34.85546875" customWidth="1"/>
    <col min="5121" max="5121" width="36.5703125" customWidth="1"/>
    <col min="5122" max="5122" width="31.42578125" customWidth="1"/>
    <col min="5123" max="5123" width="31.5703125" customWidth="1"/>
    <col min="5124" max="5124" width="27.5703125" customWidth="1"/>
    <col min="5125" max="5125" width="33.5703125" customWidth="1"/>
    <col min="5126" max="5126" width="32.140625" customWidth="1"/>
    <col min="5127" max="5127" width="34.85546875" customWidth="1"/>
    <col min="5377" max="5377" width="36.5703125" customWidth="1"/>
    <col min="5378" max="5378" width="31.42578125" customWidth="1"/>
    <col min="5379" max="5379" width="31.5703125" customWidth="1"/>
    <col min="5380" max="5380" width="27.5703125" customWidth="1"/>
    <col min="5381" max="5381" width="33.5703125" customWidth="1"/>
    <col min="5382" max="5382" width="32.140625" customWidth="1"/>
    <col min="5383" max="5383" width="34.85546875" customWidth="1"/>
    <col min="5633" max="5633" width="36.5703125" customWidth="1"/>
    <col min="5634" max="5634" width="31.42578125" customWidth="1"/>
    <col min="5635" max="5635" width="31.5703125" customWidth="1"/>
    <col min="5636" max="5636" width="27.5703125" customWidth="1"/>
    <col min="5637" max="5637" width="33.5703125" customWidth="1"/>
    <col min="5638" max="5638" width="32.140625" customWidth="1"/>
    <col min="5639" max="5639" width="34.85546875" customWidth="1"/>
    <col min="5889" max="5889" width="36.5703125" customWidth="1"/>
    <col min="5890" max="5890" width="31.42578125" customWidth="1"/>
    <col min="5891" max="5891" width="31.5703125" customWidth="1"/>
    <col min="5892" max="5892" width="27.5703125" customWidth="1"/>
    <col min="5893" max="5893" width="33.5703125" customWidth="1"/>
    <col min="5894" max="5894" width="32.140625" customWidth="1"/>
    <col min="5895" max="5895" width="34.85546875" customWidth="1"/>
    <col min="6145" max="6145" width="36.5703125" customWidth="1"/>
    <col min="6146" max="6146" width="31.42578125" customWidth="1"/>
    <col min="6147" max="6147" width="31.5703125" customWidth="1"/>
    <col min="6148" max="6148" width="27.5703125" customWidth="1"/>
    <col min="6149" max="6149" width="33.5703125" customWidth="1"/>
    <col min="6150" max="6150" width="32.140625" customWidth="1"/>
    <col min="6151" max="6151" width="34.85546875" customWidth="1"/>
    <col min="6401" max="6401" width="36.5703125" customWidth="1"/>
    <col min="6402" max="6402" width="31.42578125" customWidth="1"/>
    <col min="6403" max="6403" width="31.5703125" customWidth="1"/>
    <col min="6404" max="6404" width="27.5703125" customWidth="1"/>
    <col min="6405" max="6405" width="33.5703125" customWidth="1"/>
    <col min="6406" max="6406" width="32.140625" customWidth="1"/>
    <col min="6407" max="6407" width="34.85546875" customWidth="1"/>
    <col min="6657" max="6657" width="36.5703125" customWidth="1"/>
    <col min="6658" max="6658" width="31.42578125" customWidth="1"/>
    <col min="6659" max="6659" width="31.5703125" customWidth="1"/>
    <col min="6660" max="6660" width="27.5703125" customWidth="1"/>
    <col min="6661" max="6661" width="33.5703125" customWidth="1"/>
    <col min="6662" max="6662" width="32.140625" customWidth="1"/>
    <col min="6663" max="6663" width="34.85546875" customWidth="1"/>
    <col min="6913" max="6913" width="36.5703125" customWidth="1"/>
    <col min="6914" max="6914" width="31.42578125" customWidth="1"/>
    <col min="6915" max="6915" width="31.5703125" customWidth="1"/>
    <col min="6916" max="6916" width="27.5703125" customWidth="1"/>
    <col min="6917" max="6917" width="33.5703125" customWidth="1"/>
    <col min="6918" max="6918" width="32.140625" customWidth="1"/>
    <col min="6919" max="6919" width="34.85546875" customWidth="1"/>
    <col min="7169" max="7169" width="36.5703125" customWidth="1"/>
    <col min="7170" max="7170" width="31.42578125" customWidth="1"/>
    <col min="7171" max="7171" width="31.5703125" customWidth="1"/>
    <col min="7172" max="7172" width="27.5703125" customWidth="1"/>
    <col min="7173" max="7173" width="33.5703125" customWidth="1"/>
    <col min="7174" max="7174" width="32.140625" customWidth="1"/>
    <col min="7175" max="7175" width="34.85546875" customWidth="1"/>
    <col min="7425" max="7425" width="36.5703125" customWidth="1"/>
    <col min="7426" max="7426" width="31.42578125" customWidth="1"/>
    <col min="7427" max="7427" width="31.5703125" customWidth="1"/>
    <col min="7428" max="7428" width="27.5703125" customWidth="1"/>
    <col min="7429" max="7429" width="33.5703125" customWidth="1"/>
    <col min="7430" max="7430" width="32.140625" customWidth="1"/>
    <col min="7431" max="7431" width="34.85546875" customWidth="1"/>
    <col min="7681" max="7681" width="36.5703125" customWidth="1"/>
    <col min="7682" max="7682" width="31.42578125" customWidth="1"/>
    <col min="7683" max="7683" width="31.5703125" customWidth="1"/>
    <col min="7684" max="7684" width="27.5703125" customWidth="1"/>
    <col min="7685" max="7685" width="33.5703125" customWidth="1"/>
    <col min="7686" max="7686" width="32.140625" customWidth="1"/>
    <col min="7687" max="7687" width="34.85546875" customWidth="1"/>
    <col min="7937" max="7937" width="36.5703125" customWidth="1"/>
    <col min="7938" max="7938" width="31.42578125" customWidth="1"/>
    <col min="7939" max="7939" width="31.5703125" customWidth="1"/>
    <col min="7940" max="7940" width="27.5703125" customWidth="1"/>
    <col min="7941" max="7941" width="33.5703125" customWidth="1"/>
    <col min="7942" max="7942" width="32.140625" customWidth="1"/>
    <col min="7943" max="7943" width="34.85546875" customWidth="1"/>
    <col min="8193" max="8193" width="36.5703125" customWidth="1"/>
    <col min="8194" max="8194" width="31.42578125" customWidth="1"/>
    <col min="8195" max="8195" width="31.5703125" customWidth="1"/>
    <col min="8196" max="8196" width="27.5703125" customWidth="1"/>
    <col min="8197" max="8197" width="33.5703125" customWidth="1"/>
    <col min="8198" max="8198" width="32.140625" customWidth="1"/>
    <col min="8199" max="8199" width="34.85546875" customWidth="1"/>
    <col min="8449" max="8449" width="36.5703125" customWidth="1"/>
    <col min="8450" max="8450" width="31.42578125" customWidth="1"/>
    <col min="8451" max="8451" width="31.5703125" customWidth="1"/>
    <col min="8452" max="8452" width="27.5703125" customWidth="1"/>
    <col min="8453" max="8453" width="33.5703125" customWidth="1"/>
    <col min="8454" max="8454" width="32.140625" customWidth="1"/>
    <col min="8455" max="8455" width="34.85546875" customWidth="1"/>
    <col min="8705" max="8705" width="36.5703125" customWidth="1"/>
    <col min="8706" max="8706" width="31.42578125" customWidth="1"/>
    <col min="8707" max="8707" width="31.5703125" customWidth="1"/>
    <col min="8708" max="8708" width="27.5703125" customWidth="1"/>
    <col min="8709" max="8709" width="33.5703125" customWidth="1"/>
    <col min="8710" max="8710" width="32.140625" customWidth="1"/>
    <col min="8711" max="8711" width="34.85546875" customWidth="1"/>
    <col min="8961" max="8961" width="36.5703125" customWidth="1"/>
    <col min="8962" max="8962" width="31.42578125" customWidth="1"/>
    <col min="8963" max="8963" width="31.5703125" customWidth="1"/>
    <col min="8964" max="8964" width="27.5703125" customWidth="1"/>
    <col min="8965" max="8965" width="33.5703125" customWidth="1"/>
    <col min="8966" max="8966" width="32.140625" customWidth="1"/>
    <col min="8967" max="8967" width="34.85546875" customWidth="1"/>
    <col min="9217" max="9217" width="36.5703125" customWidth="1"/>
    <col min="9218" max="9218" width="31.42578125" customWidth="1"/>
    <col min="9219" max="9219" width="31.5703125" customWidth="1"/>
    <col min="9220" max="9220" width="27.5703125" customWidth="1"/>
    <col min="9221" max="9221" width="33.5703125" customWidth="1"/>
    <col min="9222" max="9222" width="32.140625" customWidth="1"/>
    <col min="9223" max="9223" width="34.85546875" customWidth="1"/>
    <col min="9473" max="9473" width="36.5703125" customWidth="1"/>
    <col min="9474" max="9474" width="31.42578125" customWidth="1"/>
    <col min="9475" max="9475" width="31.5703125" customWidth="1"/>
    <col min="9476" max="9476" width="27.5703125" customWidth="1"/>
    <col min="9477" max="9477" width="33.5703125" customWidth="1"/>
    <col min="9478" max="9478" width="32.140625" customWidth="1"/>
    <col min="9479" max="9479" width="34.85546875" customWidth="1"/>
    <col min="9729" max="9729" width="36.5703125" customWidth="1"/>
    <col min="9730" max="9730" width="31.42578125" customWidth="1"/>
    <col min="9731" max="9731" width="31.5703125" customWidth="1"/>
    <col min="9732" max="9732" width="27.5703125" customWidth="1"/>
    <col min="9733" max="9733" width="33.5703125" customWidth="1"/>
    <col min="9734" max="9734" width="32.140625" customWidth="1"/>
    <col min="9735" max="9735" width="34.85546875" customWidth="1"/>
    <col min="9985" max="9985" width="36.5703125" customWidth="1"/>
    <col min="9986" max="9986" width="31.42578125" customWidth="1"/>
    <col min="9987" max="9987" width="31.5703125" customWidth="1"/>
    <col min="9988" max="9988" width="27.5703125" customWidth="1"/>
    <col min="9989" max="9989" width="33.5703125" customWidth="1"/>
    <col min="9990" max="9990" width="32.140625" customWidth="1"/>
    <col min="9991" max="9991" width="34.85546875" customWidth="1"/>
    <col min="10241" max="10241" width="36.5703125" customWidth="1"/>
    <col min="10242" max="10242" width="31.42578125" customWidth="1"/>
    <col min="10243" max="10243" width="31.5703125" customWidth="1"/>
    <col min="10244" max="10244" width="27.5703125" customWidth="1"/>
    <col min="10245" max="10245" width="33.5703125" customWidth="1"/>
    <col min="10246" max="10246" width="32.140625" customWidth="1"/>
    <col min="10247" max="10247" width="34.85546875" customWidth="1"/>
    <col min="10497" max="10497" width="36.5703125" customWidth="1"/>
    <col min="10498" max="10498" width="31.42578125" customWidth="1"/>
    <col min="10499" max="10499" width="31.5703125" customWidth="1"/>
    <col min="10500" max="10500" width="27.5703125" customWidth="1"/>
    <col min="10501" max="10501" width="33.5703125" customWidth="1"/>
    <col min="10502" max="10502" width="32.140625" customWidth="1"/>
    <col min="10503" max="10503" width="34.85546875" customWidth="1"/>
    <col min="10753" max="10753" width="36.5703125" customWidth="1"/>
    <col min="10754" max="10754" width="31.42578125" customWidth="1"/>
    <col min="10755" max="10755" width="31.5703125" customWidth="1"/>
    <col min="10756" max="10756" width="27.5703125" customWidth="1"/>
    <col min="10757" max="10757" width="33.5703125" customWidth="1"/>
    <col min="10758" max="10758" width="32.140625" customWidth="1"/>
    <col min="10759" max="10759" width="34.85546875" customWidth="1"/>
    <col min="11009" max="11009" width="36.5703125" customWidth="1"/>
    <col min="11010" max="11010" width="31.42578125" customWidth="1"/>
    <col min="11011" max="11011" width="31.5703125" customWidth="1"/>
    <col min="11012" max="11012" width="27.5703125" customWidth="1"/>
    <col min="11013" max="11013" width="33.5703125" customWidth="1"/>
    <col min="11014" max="11014" width="32.140625" customWidth="1"/>
    <col min="11015" max="11015" width="34.85546875" customWidth="1"/>
    <col min="11265" max="11265" width="36.5703125" customWidth="1"/>
    <col min="11266" max="11266" width="31.42578125" customWidth="1"/>
    <col min="11267" max="11267" width="31.5703125" customWidth="1"/>
    <col min="11268" max="11268" width="27.5703125" customWidth="1"/>
    <col min="11269" max="11269" width="33.5703125" customWidth="1"/>
    <col min="11270" max="11270" width="32.140625" customWidth="1"/>
    <col min="11271" max="11271" width="34.85546875" customWidth="1"/>
    <col min="11521" max="11521" width="36.5703125" customWidth="1"/>
    <col min="11522" max="11522" width="31.42578125" customWidth="1"/>
    <col min="11523" max="11523" width="31.5703125" customWidth="1"/>
    <col min="11524" max="11524" width="27.5703125" customWidth="1"/>
    <col min="11525" max="11525" width="33.5703125" customWidth="1"/>
    <col min="11526" max="11526" width="32.140625" customWidth="1"/>
    <col min="11527" max="11527" width="34.85546875" customWidth="1"/>
    <col min="11777" max="11777" width="36.5703125" customWidth="1"/>
    <col min="11778" max="11778" width="31.42578125" customWidth="1"/>
    <col min="11779" max="11779" width="31.5703125" customWidth="1"/>
    <col min="11780" max="11780" width="27.5703125" customWidth="1"/>
    <col min="11781" max="11781" width="33.5703125" customWidth="1"/>
    <col min="11782" max="11782" width="32.140625" customWidth="1"/>
    <col min="11783" max="11783" width="34.85546875" customWidth="1"/>
    <col min="12033" max="12033" width="36.5703125" customWidth="1"/>
    <col min="12034" max="12034" width="31.42578125" customWidth="1"/>
    <col min="12035" max="12035" width="31.5703125" customWidth="1"/>
    <col min="12036" max="12036" width="27.5703125" customWidth="1"/>
    <col min="12037" max="12037" width="33.5703125" customWidth="1"/>
    <col min="12038" max="12038" width="32.140625" customWidth="1"/>
    <col min="12039" max="12039" width="34.85546875" customWidth="1"/>
    <col min="12289" max="12289" width="36.5703125" customWidth="1"/>
    <col min="12290" max="12290" width="31.42578125" customWidth="1"/>
    <col min="12291" max="12291" width="31.5703125" customWidth="1"/>
    <col min="12292" max="12292" width="27.5703125" customWidth="1"/>
    <col min="12293" max="12293" width="33.5703125" customWidth="1"/>
    <col min="12294" max="12294" width="32.140625" customWidth="1"/>
    <col min="12295" max="12295" width="34.85546875" customWidth="1"/>
    <col min="12545" max="12545" width="36.5703125" customWidth="1"/>
    <col min="12546" max="12546" width="31.42578125" customWidth="1"/>
    <col min="12547" max="12547" width="31.5703125" customWidth="1"/>
    <col min="12548" max="12548" width="27.5703125" customWidth="1"/>
    <col min="12549" max="12549" width="33.5703125" customWidth="1"/>
    <col min="12550" max="12550" width="32.140625" customWidth="1"/>
    <col min="12551" max="12551" width="34.85546875" customWidth="1"/>
    <col min="12801" max="12801" width="36.5703125" customWidth="1"/>
    <col min="12802" max="12802" width="31.42578125" customWidth="1"/>
    <col min="12803" max="12803" width="31.5703125" customWidth="1"/>
    <col min="12804" max="12804" width="27.5703125" customWidth="1"/>
    <col min="12805" max="12805" width="33.5703125" customWidth="1"/>
    <col min="12806" max="12806" width="32.140625" customWidth="1"/>
    <col min="12807" max="12807" width="34.85546875" customWidth="1"/>
    <col min="13057" max="13057" width="36.5703125" customWidth="1"/>
    <col min="13058" max="13058" width="31.42578125" customWidth="1"/>
    <col min="13059" max="13059" width="31.5703125" customWidth="1"/>
    <col min="13060" max="13060" width="27.5703125" customWidth="1"/>
    <col min="13061" max="13061" width="33.5703125" customWidth="1"/>
    <col min="13062" max="13062" width="32.140625" customWidth="1"/>
    <col min="13063" max="13063" width="34.85546875" customWidth="1"/>
    <col min="13313" max="13313" width="36.5703125" customWidth="1"/>
    <col min="13314" max="13314" width="31.42578125" customWidth="1"/>
    <col min="13315" max="13315" width="31.5703125" customWidth="1"/>
    <col min="13316" max="13316" width="27.5703125" customWidth="1"/>
    <col min="13317" max="13317" width="33.5703125" customWidth="1"/>
    <col min="13318" max="13318" width="32.140625" customWidth="1"/>
    <col min="13319" max="13319" width="34.85546875" customWidth="1"/>
    <col min="13569" max="13569" width="36.5703125" customWidth="1"/>
    <col min="13570" max="13570" width="31.42578125" customWidth="1"/>
    <col min="13571" max="13571" width="31.5703125" customWidth="1"/>
    <col min="13572" max="13572" width="27.5703125" customWidth="1"/>
    <col min="13573" max="13573" width="33.5703125" customWidth="1"/>
    <col min="13574" max="13574" width="32.140625" customWidth="1"/>
    <col min="13575" max="13575" width="34.85546875" customWidth="1"/>
    <col min="13825" max="13825" width="36.5703125" customWidth="1"/>
    <col min="13826" max="13826" width="31.42578125" customWidth="1"/>
    <col min="13827" max="13827" width="31.5703125" customWidth="1"/>
    <col min="13828" max="13828" width="27.5703125" customWidth="1"/>
    <col min="13829" max="13829" width="33.5703125" customWidth="1"/>
    <col min="13830" max="13830" width="32.140625" customWidth="1"/>
    <col min="13831" max="13831" width="34.85546875" customWidth="1"/>
    <col min="14081" max="14081" width="36.5703125" customWidth="1"/>
    <col min="14082" max="14082" width="31.42578125" customWidth="1"/>
    <col min="14083" max="14083" width="31.5703125" customWidth="1"/>
    <col min="14084" max="14084" width="27.5703125" customWidth="1"/>
    <col min="14085" max="14085" width="33.5703125" customWidth="1"/>
    <col min="14086" max="14086" width="32.140625" customWidth="1"/>
    <col min="14087" max="14087" width="34.85546875" customWidth="1"/>
    <col min="14337" max="14337" width="36.5703125" customWidth="1"/>
    <col min="14338" max="14338" width="31.42578125" customWidth="1"/>
    <col min="14339" max="14339" width="31.5703125" customWidth="1"/>
    <col min="14340" max="14340" width="27.5703125" customWidth="1"/>
    <col min="14341" max="14341" width="33.5703125" customWidth="1"/>
    <col min="14342" max="14342" width="32.140625" customWidth="1"/>
    <col min="14343" max="14343" width="34.85546875" customWidth="1"/>
    <col min="14593" max="14593" width="36.5703125" customWidth="1"/>
    <col min="14594" max="14594" width="31.42578125" customWidth="1"/>
    <col min="14595" max="14595" width="31.5703125" customWidth="1"/>
    <col min="14596" max="14596" width="27.5703125" customWidth="1"/>
    <col min="14597" max="14597" width="33.5703125" customWidth="1"/>
    <col min="14598" max="14598" width="32.140625" customWidth="1"/>
    <col min="14599" max="14599" width="34.85546875" customWidth="1"/>
    <col min="14849" max="14849" width="36.5703125" customWidth="1"/>
    <col min="14850" max="14850" width="31.42578125" customWidth="1"/>
    <col min="14851" max="14851" width="31.5703125" customWidth="1"/>
    <col min="14852" max="14852" width="27.5703125" customWidth="1"/>
    <col min="14853" max="14853" width="33.5703125" customWidth="1"/>
    <col min="14854" max="14854" width="32.140625" customWidth="1"/>
    <col min="14855" max="14855" width="34.85546875" customWidth="1"/>
    <col min="15105" max="15105" width="36.5703125" customWidth="1"/>
    <col min="15106" max="15106" width="31.42578125" customWidth="1"/>
    <col min="15107" max="15107" width="31.5703125" customWidth="1"/>
    <col min="15108" max="15108" width="27.5703125" customWidth="1"/>
    <col min="15109" max="15109" width="33.5703125" customWidth="1"/>
    <col min="15110" max="15110" width="32.140625" customWidth="1"/>
    <col min="15111" max="15111" width="34.85546875" customWidth="1"/>
    <col min="15361" max="15361" width="36.5703125" customWidth="1"/>
    <col min="15362" max="15362" width="31.42578125" customWidth="1"/>
    <col min="15363" max="15363" width="31.5703125" customWidth="1"/>
    <col min="15364" max="15364" width="27.5703125" customWidth="1"/>
    <col min="15365" max="15365" width="33.5703125" customWidth="1"/>
    <col min="15366" max="15366" width="32.140625" customWidth="1"/>
    <col min="15367" max="15367" width="34.85546875" customWidth="1"/>
    <col min="15617" max="15617" width="36.5703125" customWidth="1"/>
    <col min="15618" max="15618" width="31.42578125" customWidth="1"/>
    <col min="15619" max="15619" width="31.5703125" customWidth="1"/>
    <col min="15620" max="15620" width="27.5703125" customWidth="1"/>
    <col min="15621" max="15621" width="33.5703125" customWidth="1"/>
    <col min="15622" max="15622" width="32.140625" customWidth="1"/>
    <col min="15623" max="15623" width="34.85546875" customWidth="1"/>
    <col min="15873" max="15873" width="36.5703125" customWidth="1"/>
    <col min="15874" max="15874" width="31.42578125" customWidth="1"/>
    <col min="15875" max="15875" width="31.5703125" customWidth="1"/>
    <col min="15876" max="15876" width="27.5703125" customWidth="1"/>
    <col min="15877" max="15877" width="33.5703125" customWidth="1"/>
    <col min="15878" max="15878" width="32.140625" customWidth="1"/>
    <col min="15879" max="15879" width="34.85546875" customWidth="1"/>
    <col min="16129" max="16129" width="36.5703125" customWidth="1"/>
    <col min="16130" max="16130" width="31.42578125" customWidth="1"/>
    <col min="16131" max="16131" width="31.5703125" customWidth="1"/>
    <col min="16132" max="16132" width="27.5703125" customWidth="1"/>
    <col min="16133" max="16133" width="33.5703125" customWidth="1"/>
    <col min="16134" max="16134" width="32.140625" customWidth="1"/>
    <col min="16135" max="16135" width="34.855468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35" customHeight="1">
      <c r="A2" s="35" t="s">
        <v>69</v>
      </c>
      <c r="B2" s="33"/>
      <c r="C2" s="32"/>
      <c r="D2" s="32"/>
      <c r="E2" s="32"/>
      <c r="F2" s="34"/>
      <c r="G2" s="34"/>
    </row>
    <row r="3" spans="1:8" ht="19.350000000000001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203</v>
      </c>
      <c r="C6" s="341"/>
      <c r="D6" s="42"/>
      <c r="E6" s="43" t="s">
        <v>73</v>
      </c>
      <c r="F6" s="397" t="s">
        <v>204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205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183023</v>
      </c>
    </row>
    <row r="10" spans="1:8" ht="34.35" customHeight="1">
      <c r="A10" s="52" t="s">
        <v>81</v>
      </c>
      <c r="B10" s="53">
        <v>439532</v>
      </c>
      <c r="C10" s="48"/>
      <c r="D10" s="48"/>
      <c r="E10" s="54" t="s">
        <v>82</v>
      </c>
      <c r="F10" s="55" t="s">
        <v>83</v>
      </c>
      <c r="G10" s="56">
        <v>182051</v>
      </c>
    </row>
    <row r="11" spans="1:8" ht="36" customHeight="1">
      <c r="A11" s="57" t="s">
        <v>84</v>
      </c>
      <c r="B11" s="58">
        <v>48858</v>
      </c>
      <c r="C11" s="59"/>
      <c r="D11" s="59"/>
      <c r="E11" s="352" t="s">
        <v>85</v>
      </c>
      <c r="F11" s="60" t="s">
        <v>86</v>
      </c>
      <c r="G11" s="61">
        <v>971</v>
      </c>
    </row>
    <row r="12" spans="1:8" ht="33" customHeight="1" thickBot="1">
      <c r="A12" s="62" t="s">
        <v>87</v>
      </c>
      <c r="B12" s="63">
        <v>182052</v>
      </c>
      <c r="C12" s="64"/>
      <c r="D12" s="64"/>
      <c r="E12" s="353"/>
      <c r="F12" s="65" t="s">
        <v>4</v>
      </c>
      <c r="G12" s="66">
        <f>SUM(G9-(G10+G11))</f>
        <v>1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7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35" customHeight="1">
      <c r="A17" s="78" t="s">
        <v>97</v>
      </c>
      <c r="B17" s="79">
        <f>SUM(B18,B20,B21,B22)</f>
        <v>439532</v>
      </c>
      <c r="C17" s="79">
        <f>SUM(C18:C22)</f>
        <v>183046</v>
      </c>
      <c r="D17" s="79">
        <f>SUM(D18:D22)</f>
        <v>14</v>
      </c>
      <c r="E17" s="79">
        <f>SUM(E18:E22)</f>
        <v>182051</v>
      </c>
      <c r="F17" s="79">
        <f>SUM(F18:F22)</f>
        <v>980</v>
      </c>
      <c r="G17" s="80">
        <f>SUM(C17-(D17+E17+F17))</f>
        <v>1</v>
      </c>
    </row>
    <row r="18" spans="1:8" ht="36.6" customHeight="1">
      <c r="A18" s="81" t="s">
        <v>98</v>
      </c>
      <c r="B18" s="82">
        <v>13361</v>
      </c>
      <c r="C18" s="82">
        <v>2346</v>
      </c>
      <c r="D18" s="83" t="s">
        <v>99</v>
      </c>
      <c r="E18" s="82">
        <v>2326</v>
      </c>
      <c r="F18" s="82">
        <v>20</v>
      </c>
      <c r="G18" s="84">
        <f>SUM(C18-(E18+F18))</f>
        <v>0</v>
      </c>
    </row>
    <row r="19" spans="1:8" ht="36.6" customHeight="1">
      <c r="A19" s="85" t="s">
        <v>100</v>
      </c>
      <c r="B19" s="86" t="s">
        <v>99</v>
      </c>
      <c r="C19" s="87"/>
      <c r="D19" s="88" t="s">
        <v>99</v>
      </c>
      <c r="E19" s="89"/>
      <c r="F19" s="89"/>
      <c r="G19" s="90">
        <f>SUM(C19-(E19+F19))</f>
        <v>0</v>
      </c>
    </row>
    <row r="20" spans="1:8" ht="36.6" customHeight="1">
      <c r="A20" s="85" t="s">
        <v>101</v>
      </c>
      <c r="B20" s="89">
        <v>26</v>
      </c>
      <c r="C20" s="89">
        <v>37</v>
      </c>
      <c r="D20" s="91">
        <v>14</v>
      </c>
      <c r="E20" s="87">
        <v>14</v>
      </c>
      <c r="F20" s="87">
        <v>9</v>
      </c>
      <c r="G20" s="90">
        <f>SUM(C20-(D20+E20+F20))</f>
        <v>0</v>
      </c>
    </row>
    <row r="21" spans="1:8" ht="51.6" customHeight="1">
      <c r="A21" s="81" t="s">
        <v>102</v>
      </c>
      <c r="B21" s="89">
        <v>278</v>
      </c>
      <c r="C21" s="89">
        <v>278</v>
      </c>
      <c r="D21" s="88" t="s">
        <v>99</v>
      </c>
      <c r="E21" s="89">
        <v>278</v>
      </c>
      <c r="F21" s="89"/>
      <c r="G21" s="90">
        <f>SUM(C21-(E21+F21))</f>
        <v>0</v>
      </c>
    </row>
    <row r="22" spans="1:8" ht="49.35" customHeight="1">
      <c r="A22" s="92" t="s">
        <v>103</v>
      </c>
      <c r="B22" s="89">
        <v>425867</v>
      </c>
      <c r="C22" s="89">
        <v>180385</v>
      </c>
      <c r="D22" s="91">
        <v>0</v>
      </c>
      <c r="E22" s="89">
        <v>179433</v>
      </c>
      <c r="F22" s="89">
        <v>951</v>
      </c>
      <c r="G22" s="90">
        <f>SUM(C22-(D22+E22+F22))</f>
        <v>1</v>
      </c>
    </row>
    <row r="23" spans="1:8" ht="46.35" customHeight="1">
      <c r="A23" s="67"/>
      <c r="B23" s="354" t="s">
        <v>104</v>
      </c>
      <c r="C23" s="360"/>
      <c r="D23" s="360"/>
      <c r="E23" s="360"/>
      <c r="F23" s="274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28</v>
      </c>
      <c r="C27" s="101"/>
      <c r="D27" s="101"/>
      <c r="E27" s="99" t="s">
        <v>110</v>
      </c>
      <c r="F27" s="102">
        <v>0</v>
      </c>
      <c r="G27" s="103"/>
    </row>
    <row r="28" spans="1:8" ht="38.450000000000003" customHeight="1">
      <c r="A28" s="104" t="s">
        <v>111</v>
      </c>
      <c r="B28" s="105">
        <v>1</v>
      </c>
      <c r="C28" s="101"/>
      <c r="D28" s="101"/>
      <c r="E28" s="99" t="s">
        <v>112</v>
      </c>
      <c r="F28" s="106">
        <v>29</v>
      </c>
      <c r="G28" s="107"/>
    </row>
    <row r="29" spans="1:8" ht="51" customHeight="1" thickBot="1">
      <c r="A29" s="108" t="s">
        <v>113</v>
      </c>
      <c r="B29" s="109">
        <v>93440</v>
      </c>
      <c r="C29" s="110"/>
      <c r="D29" s="110"/>
      <c r="E29" s="108" t="s">
        <v>114</v>
      </c>
      <c r="F29" s="111">
        <v>0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/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700000000000003" customHeight="1">
      <c r="A33" s="121"/>
      <c r="B33" s="230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231"/>
      <c r="B35" s="228"/>
      <c r="C35" s="228"/>
      <c r="D35" s="228"/>
      <c r="E35" s="228"/>
      <c r="F35" s="121"/>
      <c r="G35" s="121"/>
    </row>
    <row r="36" spans="1:7" ht="286.7" customHeight="1">
      <c r="A36" s="329"/>
      <c r="B36" s="329"/>
      <c r="C36" s="329"/>
      <c r="D36" s="329"/>
      <c r="E36" s="329"/>
      <c r="F36" s="329"/>
      <c r="G36" s="329"/>
    </row>
    <row r="37" spans="1:7" ht="37.35" customHeight="1">
      <c r="A37" s="336"/>
      <c r="B37" s="336"/>
      <c r="C37" s="336"/>
      <c r="D37" s="336"/>
      <c r="E37" s="336"/>
      <c r="F37" s="230"/>
      <c r="G37" s="121"/>
    </row>
    <row r="38" spans="1:7" ht="49.7" customHeight="1">
      <c r="A38" s="331"/>
      <c r="B38" s="331"/>
      <c r="C38" s="331"/>
      <c r="D38" s="331"/>
      <c r="E38" s="331"/>
      <c r="F38" s="331"/>
      <c r="G38" s="331"/>
    </row>
    <row r="39" spans="1:7" ht="28.7" customHeight="1">
      <c r="A39" s="329"/>
      <c r="B39" s="329"/>
      <c r="C39" s="329"/>
      <c r="D39" s="329"/>
      <c r="E39" s="329"/>
      <c r="F39" s="329"/>
      <c r="G39" s="329"/>
    </row>
    <row r="40" spans="1:7" ht="28.7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230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79" priority="6" stopIfTrue="1" operator="notEqual">
      <formula>0</formula>
    </cfRule>
  </conditionalFormatting>
  <conditionalFormatting sqref="G17 G12">
    <cfRule type="cellIs" dxfId="78" priority="5" stopIfTrue="1" operator="equal">
      <formula>0</formula>
    </cfRule>
  </conditionalFormatting>
  <conditionalFormatting sqref="G25 G17:G22 G12">
    <cfRule type="cellIs" dxfId="77" priority="4" stopIfTrue="1" operator="notEqual">
      <formula>0</formula>
    </cfRule>
  </conditionalFormatting>
  <conditionalFormatting sqref="G17 G12">
    <cfRule type="cellIs" dxfId="76" priority="3" stopIfTrue="1" operator="equal">
      <formula>0</formula>
    </cfRule>
  </conditionalFormatting>
  <conditionalFormatting sqref="G25 G17:G22 G12">
    <cfRule type="cellIs" dxfId="75" priority="2" stopIfTrue="1" operator="notEqual">
      <formula>0</formula>
    </cfRule>
  </conditionalFormatting>
  <conditionalFormatting sqref="G17 G12">
    <cfRule type="cellIs" dxfId="74" priority="1" stopIfTrue="1" operator="equal">
      <formula>0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29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206</v>
      </c>
      <c r="C6" s="341"/>
      <c r="D6" s="42"/>
      <c r="E6" s="43" t="s">
        <v>73</v>
      </c>
      <c r="F6" s="342" t="s">
        <v>207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208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7606</v>
      </c>
    </row>
    <row r="10" spans="1:8" ht="34.15" customHeight="1">
      <c r="A10" s="52" t="s">
        <v>81</v>
      </c>
      <c r="B10" s="53">
        <v>12011</v>
      </c>
      <c r="C10" s="48"/>
      <c r="D10" s="48"/>
      <c r="E10" s="54" t="s">
        <v>82</v>
      </c>
      <c r="F10" s="55" t="s">
        <v>83</v>
      </c>
      <c r="G10" s="56">
        <v>7564</v>
      </c>
    </row>
    <row r="11" spans="1:8" ht="36" customHeight="1">
      <c r="A11" s="57" t="s">
        <v>84</v>
      </c>
      <c r="B11" s="58">
        <v>612</v>
      </c>
      <c r="C11" s="59"/>
      <c r="D11" s="59"/>
      <c r="E11" s="352" t="s">
        <v>85</v>
      </c>
      <c r="F11" s="60" t="s">
        <v>86</v>
      </c>
      <c r="G11" s="61">
        <v>42</v>
      </c>
    </row>
    <row r="12" spans="1:8" ht="33" customHeight="1" thickBot="1">
      <c r="A12" s="62" t="s">
        <v>87</v>
      </c>
      <c r="B12" s="63">
        <v>7565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900000000000006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15" customHeight="1">
      <c r="A17" s="78" t="s">
        <v>97</v>
      </c>
      <c r="B17" s="79">
        <f>SUM(B18,B20,B21,B22)</f>
        <v>2011</v>
      </c>
      <c r="C17" s="79">
        <f>SUM(C18:C22)</f>
        <v>7606</v>
      </c>
      <c r="D17" s="79">
        <f>SUM(D18:D22)</f>
        <v>0</v>
      </c>
      <c r="E17" s="79">
        <f>SUM(E18:E22)</f>
        <v>7564</v>
      </c>
      <c r="F17" s="79">
        <f>SUM(F18:F22)</f>
        <v>42</v>
      </c>
      <c r="G17" s="80">
        <f>SUM(C17-(D17+E17+F17))</f>
        <v>0</v>
      </c>
    </row>
    <row r="18" spans="1:8" ht="36.4" customHeight="1">
      <c r="A18" s="81" t="s">
        <v>98</v>
      </c>
      <c r="B18" s="82">
        <v>213</v>
      </c>
      <c r="C18" s="82">
        <v>46</v>
      </c>
      <c r="D18" s="83" t="s">
        <v>99</v>
      </c>
      <c r="E18" s="82">
        <v>46</v>
      </c>
      <c r="F18" s="82">
        <v>0</v>
      </c>
      <c r="G18" s="84">
        <f>SUM(C18-(E18+F18))</f>
        <v>0</v>
      </c>
    </row>
    <row r="19" spans="1:8" ht="36.4" customHeight="1">
      <c r="A19" s="85" t="s">
        <v>100</v>
      </c>
      <c r="B19" s="86" t="s">
        <v>99</v>
      </c>
      <c r="C19" s="87">
        <v>0</v>
      </c>
      <c r="D19" s="88" t="s">
        <v>99</v>
      </c>
      <c r="E19" s="89">
        <v>0</v>
      </c>
      <c r="F19" s="89">
        <v>0</v>
      </c>
      <c r="G19" s="90">
        <f>SUM(C19-(E19+F19))</f>
        <v>0</v>
      </c>
    </row>
    <row r="20" spans="1:8" ht="36.4" customHeight="1">
      <c r="A20" s="85" t="s">
        <v>101</v>
      </c>
      <c r="B20" s="89">
        <v>0</v>
      </c>
      <c r="C20" s="89">
        <v>0</v>
      </c>
      <c r="D20" s="91">
        <v>0</v>
      </c>
      <c r="E20" s="87">
        <v>0</v>
      </c>
      <c r="F20" s="87">
        <v>0</v>
      </c>
      <c r="G20" s="90">
        <f>SUM(C20-(D20+E20+F20))</f>
        <v>0</v>
      </c>
    </row>
    <row r="21" spans="1:8" ht="51.6" customHeight="1">
      <c r="A21" s="81" t="s">
        <v>102</v>
      </c>
      <c r="B21" s="89">
        <v>0</v>
      </c>
      <c r="C21" s="89">
        <v>0</v>
      </c>
      <c r="D21" s="88" t="s">
        <v>99</v>
      </c>
      <c r="E21" s="89">
        <v>0</v>
      </c>
      <c r="F21" s="89">
        <v>0</v>
      </c>
      <c r="G21" s="90">
        <f>SUM(C21-(E21+F21))</f>
        <v>0</v>
      </c>
    </row>
    <row r="22" spans="1:8" ht="49.15" customHeight="1">
      <c r="A22" s="92" t="s">
        <v>103</v>
      </c>
      <c r="B22" s="89">
        <v>1798</v>
      </c>
      <c r="C22" s="89">
        <v>7560</v>
      </c>
      <c r="D22" s="91">
        <v>0</v>
      </c>
      <c r="E22" s="89">
        <v>7518</v>
      </c>
      <c r="F22" s="89">
        <v>42</v>
      </c>
      <c r="G22" s="90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74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4</v>
      </c>
      <c r="C27" s="101"/>
      <c r="D27" s="101"/>
      <c r="E27" s="99" t="s">
        <v>110</v>
      </c>
      <c r="F27" s="102">
        <v>33</v>
      </c>
      <c r="G27" s="103"/>
    </row>
    <row r="28" spans="1:8" ht="38.450000000000003" customHeight="1">
      <c r="A28" s="104" t="s">
        <v>111</v>
      </c>
      <c r="B28" s="105">
        <v>0</v>
      </c>
      <c r="C28" s="101"/>
      <c r="D28" s="101"/>
      <c r="E28" s="99" t="s">
        <v>112</v>
      </c>
      <c r="F28" s="106">
        <v>0</v>
      </c>
      <c r="G28" s="107"/>
    </row>
    <row r="29" spans="1:8" ht="51" customHeight="1" thickBot="1">
      <c r="A29" s="108" t="s">
        <v>113</v>
      </c>
      <c r="B29" s="109">
        <v>4490</v>
      </c>
      <c r="C29" s="110"/>
      <c r="D29" s="110"/>
      <c r="E29" s="108" t="s">
        <v>114</v>
      </c>
      <c r="F29" s="111">
        <v>0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/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9" customHeight="1">
      <c r="A33" s="121"/>
      <c r="B33" s="230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231"/>
      <c r="B35" s="228"/>
      <c r="C35" s="228"/>
      <c r="D35" s="228"/>
      <c r="E35" s="228"/>
      <c r="F35" s="121"/>
      <c r="G35" s="121"/>
    </row>
    <row r="36" spans="1:7" ht="286.89999999999998" customHeight="1">
      <c r="A36" s="329"/>
      <c r="B36" s="329"/>
      <c r="C36" s="329"/>
      <c r="D36" s="329"/>
      <c r="E36" s="329"/>
      <c r="F36" s="329"/>
      <c r="G36" s="329"/>
    </row>
    <row r="37" spans="1:7" ht="37.15" customHeight="1">
      <c r="A37" s="336"/>
      <c r="B37" s="336"/>
      <c r="C37" s="336"/>
      <c r="D37" s="336"/>
      <c r="E37" s="336"/>
      <c r="F37" s="230"/>
      <c r="G37" s="121"/>
    </row>
    <row r="38" spans="1:7" ht="49.9" customHeight="1">
      <c r="A38" s="331"/>
      <c r="B38" s="331"/>
      <c r="C38" s="331"/>
      <c r="D38" s="331"/>
      <c r="E38" s="331"/>
      <c r="F38" s="331"/>
      <c r="G38" s="331"/>
    </row>
    <row r="39" spans="1:7" ht="28.9" customHeight="1">
      <c r="A39" s="329"/>
      <c r="B39" s="329"/>
      <c r="C39" s="329"/>
      <c r="D39" s="329"/>
      <c r="E39" s="329"/>
      <c r="F39" s="329"/>
      <c r="G39" s="329"/>
    </row>
    <row r="40" spans="1:7" ht="28.9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230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73" priority="6" stopIfTrue="1" operator="notEqual">
      <formula>0</formula>
    </cfRule>
  </conditionalFormatting>
  <conditionalFormatting sqref="G17 G12">
    <cfRule type="cellIs" dxfId="72" priority="5" stopIfTrue="1" operator="equal">
      <formula>0</formula>
    </cfRule>
  </conditionalFormatting>
  <conditionalFormatting sqref="G25 G17:G22 G12">
    <cfRule type="cellIs" dxfId="71" priority="4" stopIfTrue="1" operator="notEqual">
      <formula>0</formula>
    </cfRule>
  </conditionalFormatting>
  <conditionalFormatting sqref="G17 G12">
    <cfRule type="cellIs" dxfId="70" priority="3" stopIfTrue="1" operator="equal">
      <formula>0</formula>
    </cfRule>
  </conditionalFormatting>
  <conditionalFormatting sqref="G25 G17:G22 G12">
    <cfRule type="cellIs" dxfId="69" priority="2" stopIfTrue="1" operator="notEqual">
      <formula>0</formula>
    </cfRule>
  </conditionalFormatting>
  <conditionalFormatting sqref="G17 G12">
    <cfRule type="cellIs" dxfId="68" priority="1" stopIfTrue="1" operator="equal">
      <formula>0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2"/>
  <sheetViews>
    <sheetView workbookViewId="0">
      <selection sqref="A1:G29"/>
    </sheetView>
  </sheetViews>
  <sheetFormatPr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132" t="s">
        <v>68</v>
      </c>
      <c r="B1" s="133"/>
      <c r="C1" s="132"/>
      <c r="D1" s="132"/>
      <c r="E1" s="132"/>
      <c r="F1" s="34"/>
      <c r="G1" s="34"/>
    </row>
    <row r="2" spans="1:8" ht="25.15" customHeight="1">
      <c r="A2" s="134" t="s">
        <v>69</v>
      </c>
      <c r="B2" s="133"/>
      <c r="C2" s="132"/>
      <c r="D2" s="132"/>
      <c r="E2" s="1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135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136" t="s">
        <v>72</v>
      </c>
      <c r="B6" s="371" t="s">
        <v>16</v>
      </c>
      <c r="C6" s="372"/>
      <c r="D6" s="137"/>
      <c r="E6" s="138" t="s">
        <v>73</v>
      </c>
      <c r="F6" s="373" t="s">
        <v>116</v>
      </c>
      <c r="G6" s="374"/>
    </row>
    <row r="7" spans="1:8" ht="21" customHeight="1" thickBot="1">
      <c r="A7" s="136" t="s">
        <v>75</v>
      </c>
      <c r="B7" s="375">
        <v>41583</v>
      </c>
      <c r="C7" s="376"/>
      <c r="D7" s="44"/>
      <c r="E7" s="138" t="s">
        <v>76</v>
      </c>
      <c r="F7" s="377" t="s">
        <v>117</v>
      </c>
      <c r="G7" s="378"/>
    </row>
    <row r="8" spans="1:8" ht="21" customHeight="1" thickBot="1">
      <c r="A8" s="45"/>
      <c r="B8" s="139"/>
      <c r="C8" s="44"/>
      <c r="D8" s="44"/>
      <c r="E8" s="140"/>
      <c r="F8" s="379"/>
      <c r="G8" s="380"/>
      <c r="H8" s="44"/>
    </row>
    <row r="9" spans="1:8" ht="30.6" customHeight="1">
      <c r="A9" s="367" t="s">
        <v>78</v>
      </c>
      <c r="B9" s="368"/>
      <c r="C9" s="141"/>
      <c r="D9" s="141"/>
      <c r="E9" s="142" t="s">
        <v>79</v>
      </c>
      <c r="F9" s="50" t="s">
        <v>80</v>
      </c>
      <c r="G9" s="143">
        <v>6436</v>
      </c>
    </row>
    <row r="10" spans="1:8" ht="34.15" customHeight="1">
      <c r="A10" s="144" t="s">
        <v>81</v>
      </c>
      <c r="B10" s="145">
        <v>13735</v>
      </c>
      <c r="C10" s="141"/>
      <c r="D10" s="141"/>
      <c r="E10" s="146" t="s">
        <v>82</v>
      </c>
      <c r="F10" s="55" t="s">
        <v>83</v>
      </c>
      <c r="G10" s="147">
        <v>6414</v>
      </c>
    </row>
    <row r="11" spans="1:8" ht="36" customHeight="1">
      <c r="A11" s="148" t="s">
        <v>84</v>
      </c>
      <c r="B11" s="149">
        <v>1471</v>
      </c>
      <c r="C11" s="150"/>
      <c r="D11" s="150"/>
      <c r="E11" s="369" t="s">
        <v>85</v>
      </c>
      <c r="F11" s="60" t="s">
        <v>86</v>
      </c>
      <c r="G11" s="151">
        <v>22</v>
      </c>
    </row>
    <row r="12" spans="1:8" ht="33" customHeight="1" thickBot="1">
      <c r="A12" s="152" t="s">
        <v>87</v>
      </c>
      <c r="B12" s="153">
        <v>6414</v>
      </c>
      <c r="C12" s="154"/>
      <c r="D12" s="154"/>
      <c r="E12" s="370"/>
      <c r="F12" s="155" t="s">
        <v>4</v>
      </c>
      <c r="G12" s="156">
        <f>SUM(G9-(G10+G11))</f>
        <v>0</v>
      </c>
    </row>
    <row r="13" spans="1:8" ht="45.6" customHeight="1">
      <c r="A13" s="256" t="s">
        <v>118</v>
      </c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257" t="s">
        <v>118</v>
      </c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157" t="s">
        <v>90</v>
      </c>
      <c r="B15" s="158"/>
      <c r="C15" s="159"/>
      <c r="D15" s="159"/>
      <c r="E15" s="159"/>
      <c r="F15" s="159"/>
      <c r="G15" s="160"/>
    </row>
    <row r="16" spans="1:8" ht="67.900000000000006" customHeight="1">
      <c r="A16" s="161"/>
      <c r="B16" s="75" t="s">
        <v>91</v>
      </c>
      <c r="C16" s="75" t="s">
        <v>92</v>
      </c>
      <c r="D16" s="75" t="s">
        <v>93</v>
      </c>
      <c r="E16" s="75" t="s">
        <v>94</v>
      </c>
      <c r="F16" s="162" t="s">
        <v>95</v>
      </c>
      <c r="G16" s="163" t="s">
        <v>96</v>
      </c>
    </row>
    <row r="17" spans="1:8" ht="43.15" customHeight="1">
      <c r="A17" s="164" t="s">
        <v>97</v>
      </c>
      <c r="B17" s="258">
        <f>SUM(B18,B20,B21,B22)</f>
        <v>13735</v>
      </c>
      <c r="C17" s="258">
        <f>SUM(C18:C22)</f>
        <v>6436</v>
      </c>
      <c r="D17" s="258">
        <f>SUM(D18:D22)</f>
        <v>0</v>
      </c>
      <c r="E17" s="258">
        <f>SUM(E18:E22)</f>
        <v>6414</v>
      </c>
      <c r="F17" s="258">
        <f>SUM(F18:F22)</f>
        <v>22</v>
      </c>
      <c r="G17" s="259">
        <f>SUM(C17-(D17+E17+F17))</f>
        <v>0</v>
      </c>
    </row>
    <row r="18" spans="1:8" ht="36.4" customHeight="1">
      <c r="A18" s="92" t="s">
        <v>98</v>
      </c>
      <c r="B18" s="260">
        <v>69</v>
      </c>
      <c r="C18" s="260">
        <v>11</v>
      </c>
      <c r="D18" s="261" t="s">
        <v>99</v>
      </c>
      <c r="E18" s="260">
        <v>11</v>
      </c>
      <c r="F18" s="260">
        <v>0</v>
      </c>
      <c r="G18" s="262">
        <f>SUM(C18-(E18+F18))</f>
        <v>0</v>
      </c>
    </row>
    <row r="19" spans="1:8" ht="36.4" customHeight="1">
      <c r="A19" s="170" t="s">
        <v>100</v>
      </c>
      <c r="B19" s="263" t="s">
        <v>99</v>
      </c>
      <c r="C19" s="264">
        <v>0</v>
      </c>
      <c r="D19" s="265" t="s">
        <v>99</v>
      </c>
      <c r="E19" s="266">
        <v>0</v>
      </c>
      <c r="F19" s="266">
        <v>0</v>
      </c>
      <c r="G19" s="267">
        <f>SUM(C19-(E19+F19))</f>
        <v>0</v>
      </c>
    </row>
    <row r="20" spans="1:8" ht="36.4" customHeight="1">
      <c r="A20" s="170" t="s">
        <v>101</v>
      </c>
      <c r="B20" s="266">
        <v>0</v>
      </c>
      <c r="C20" s="266">
        <v>0</v>
      </c>
      <c r="D20" s="268">
        <v>0</v>
      </c>
      <c r="E20" s="264">
        <v>0</v>
      </c>
      <c r="F20" s="264">
        <v>0</v>
      </c>
      <c r="G20" s="267">
        <f>SUM(C20-(D20+E20+F20))</f>
        <v>0</v>
      </c>
    </row>
    <row r="21" spans="1:8" ht="51.6" customHeight="1">
      <c r="A21" s="92" t="s">
        <v>102</v>
      </c>
      <c r="B21" s="266">
        <v>0</v>
      </c>
      <c r="C21" s="266">
        <v>0</v>
      </c>
      <c r="D21" s="265" t="s">
        <v>99</v>
      </c>
      <c r="E21" s="266">
        <v>0</v>
      </c>
      <c r="F21" s="266">
        <v>0</v>
      </c>
      <c r="G21" s="267">
        <f>SUM(C21-(E21+F21))</f>
        <v>0</v>
      </c>
    </row>
    <row r="22" spans="1:8" ht="49.15" customHeight="1">
      <c r="A22" s="92" t="s">
        <v>103</v>
      </c>
      <c r="B22" s="266">
        <v>13666</v>
      </c>
      <c r="C22" s="266">
        <v>6425</v>
      </c>
      <c r="D22" s="268">
        <v>0</v>
      </c>
      <c r="E22" s="266">
        <v>6403</v>
      </c>
      <c r="F22" s="266">
        <v>22</v>
      </c>
      <c r="G22" s="267">
        <f>SUM(C22-(D22+E22+F22))</f>
        <v>0</v>
      </c>
    </row>
    <row r="23" spans="1:8" ht="46.15" customHeight="1">
      <c r="A23" s="256" t="s">
        <v>118</v>
      </c>
      <c r="B23" s="354" t="s">
        <v>104</v>
      </c>
      <c r="C23" s="360"/>
      <c r="D23" s="360"/>
      <c r="E23" s="360"/>
      <c r="F23" s="254"/>
      <c r="G23" s="93"/>
      <c r="H23" s="44"/>
    </row>
    <row r="24" spans="1:8" ht="48" customHeight="1" thickBot="1">
      <c r="A24" s="256" t="s">
        <v>118</v>
      </c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64" t="s">
        <v>106</v>
      </c>
      <c r="B25" s="365"/>
      <c r="C25" s="365"/>
      <c r="D25" s="365"/>
      <c r="E25" s="365"/>
      <c r="F25" s="366"/>
      <c r="G25" s="177"/>
    </row>
    <row r="26" spans="1:8" ht="53.25" customHeight="1" thickBot="1">
      <c r="A26" s="362" t="s">
        <v>107</v>
      </c>
      <c r="B26" s="363"/>
      <c r="C26" s="178"/>
      <c r="D26" s="178"/>
      <c r="E26" s="179" t="s">
        <v>108</v>
      </c>
      <c r="F26" s="180"/>
      <c r="G26" s="181"/>
    </row>
    <row r="27" spans="1:8" ht="38.25" customHeight="1" thickTop="1">
      <c r="A27" s="182" t="s">
        <v>109</v>
      </c>
      <c r="B27" s="183">
        <v>0</v>
      </c>
      <c r="C27" s="184"/>
      <c r="D27" s="184"/>
      <c r="E27" s="182" t="s">
        <v>110</v>
      </c>
      <c r="F27" s="185">
        <v>0</v>
      </c>
      <c r="G27" s="186"/>
    </row>
    <row r="28" spans="1:8" ht="38.450000000000003" customHeight="1">
      <c r="A28" s="187" t="s">
        <v>111</v>
      </c>
      <c r="B28" s="188">
        <v>0</v>
      </c>
      <c r="C28" s="184"/>
      <c r="D28" s="184"/>
      <c r="E28" s="182" t="s">
        <v>112</v>
      </c>
      <c r="F28" s="189">
        <v>0</v>
      </c>
      <c r="G28" s="190"/>
    </row>
    <row r="29" spans="1:8" ht="51" customHeight="1" thickBot="1">
      <c r="A29" s="191" t="s">
        <v>113</v>
      </c>
      <c r="B29" s="192">
        <v>3268</v>
      </c>
      <c r="C29" s="193"/>
      <c r="D29" s="193"/>
      <c r="E29" s="191" t="s">
        <v>114</v>
      </c>
      <c r="F29" s="194">
        <v>0</v>
      </c>
      <c r="G29" s="112"/>
    </row>
    <row r="30" spans="1:8" ht="38.25" customHeight="1"/>
    <row r="31" spans="1:8" ht="38.25" customHeight="1"/>
    <row r="32" spans="1:8" ht="35.450000000000003" customHeight="1"/>
  </sheetData>
  <mergeCells count="13">
    <mergeCell ref="A9:B9"/>
    <mergeCell ref="E11:E12"/>
    <mergeCell ref="B6:C6"/>
    <mergeCell ref="F6:G6"/>
    <mergeCell ref="B7:C7"/>
    <mergeCell ref="F7:G7"/>
    <mergeCell ref="F8:G8"/>
    <mergeCell ref="A26:B26"/>
    <mergeCell ref="B13:G13"/>
    <mergeCell ref="B14:G14"/>
    <mergeCell ref="B23:E23"/>
    <mergeCell ref="B24:G24"/>
    <mergeCell ref="A25:F25"/>
  </mergeCells>
  <conditionalFormatting sqref="G25 G17:G22 G12">
    <cfRule type="cellIs" dxfId="229" priority="2" stopIfTrue="1" operator="notEqual">
      <formula>0</formula>
    </cfRule>
  </conditionalFormatting>
  <conditionalFormatting sqref="G17 G12">
    <cfRule type="cellIs" dxfId="228" priority="1" stopIfTrue="1" operator="equal">
      <formula>0</formula>
    </cfRule>
  </conditionalFormatting>
  <pageMargins left="0.7" right="0.7" top="0.75" bottom="0.75" header="0.3" footer="0.3"/>
  <drawing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>
  <dimension ref="A1:H4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35" customHeight="1">
      <c r="A2" s="35" t="s">
        <v>69</v>
      </c>
      <c r="B2" s="33"/>
      <c r="C2" s="32"/>
      <c r="D2" s="32"/>
      <c r="E2" s="32"/>
      <c r="F2" s="34"/>
      <c r="G2" s="34"/>
    </row>
    <row r="3" spans="1:8" ht="19.350000000000001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209</v>
      </c>
      <c r="C6" s="341"/>
      <c r="D6" s="42"/>
      <c r="E6" s="43" t="s">
        <v>73</v>
      </c>
      <c r="F6" s="342" t="s">
        <v>210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211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36053</v>
      </c>
    </row>
    <row r="10" spans="1:8" ht="34.35" customHeight="1">
      <c r="A10" s="52" t="s">
        <v>81</v>
      </c>
      <c r="B10" s="53">
        <v>67429</v>
      </c>
      <c r="C10" s="48"/>
      <c r="D10" s="48"/>
      <c r="E10" s="54" t="s">
        <v>82</v>
      </c>
      <c r="F10" s="55" t="s">
        <v>83</v>
      </c>
      <c r="G10" s="56">
        <v>35847</v>
      </c>
    </row>
    <row r="11" spans="1:8" ht="36" customHeight="1">
      <c r="A11" s="57" t="s">
        <v>84</v>
      </c>
      <c r="B11" s="58">
        <v>6646</v>
      </c>
      <c r="C11" s="59"/>
      <c r="D11" s="59"/>
      <c r="E11" s="352" t="s">
        <v>85</v>
      </c>
      <c r="F11" s="60" t="s">
        <v>86</v>
      </c>
      <c r="G11" s="61">
        <f>99+46+61</f>
        <v>206</v>
      </c>
    </row>
    <row r="12" spans="1:8" ht="33" customHeight="1" thickBot="1">
      <c r="A12" s="62" t="s">
        <v>87</v>
      </c>
      <c r="B12" s="63">
        <v>35847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8.099999999999994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35" customHeight="1">
      <c r="A17" s="78" t="s">
        <v>97</v>
      </c>
      <c r="B17" s="79">
        <f>SUM(B18,B20,B21,B22)</f>
        <v>67439</v>
      </c>
      <c r="C17" s="79">
        <f>SUM(C18:C22)</f>
        <v>36053</v>
      </c>
      <c r="D17" s="79">
        <f>SUM(D18:D22)</f>
        <v>0</v>
      </c>
      <c r="E17" s="79">
        <f>SUM(E18:E22)</f>
        <v>35847</v>
      </c>
      <c r="F17" s="79">
        <f>SUM(F18:F22)</f>
        <v>206</v>
      </c>
      <c r="G17" s="80">
        <f>SUM(C17-(D17+E17+F17))</f>
        <v>0</v>
      </c>
    </row>
    <row r="18" spans="1:8" ht="36.6" customHeight="1">
      <c r="A18" s="81" t="s">
        <v>98</v>
      </c>
      <c r="B18" s="82">
        <v>579</v>
      </c>
      <c r="C18" s="82">
        <v>88</v>
      </c>
      <c r="D18" s="83" t="s">
        <v>99</v>
      </c>
      <c r="E18" s="82">
        <v>88</v>
      </c>
      <c r="F18" s="82">
        <v>0</v>
      </c>
      <c r="G18" s="84">
        <f>SUM(C18-(E18+F18))</f>
        <v>0</v>
      </c>
    </row>
    <row r="19" spans="1:8" ht="36.6" customHeight="1">
      <c r="A19" s="85" t="s">
        <v>100</v>
      </c>
      <c r="B19" s="86" t="s">
        <v>99</v>
      </c>
      <c r="C19" s="87">
        <v>0</v>
      </c>
      <c r="D19" s="88" t="s">
        <v>99</v>
      </c>
      <c r="E19" s="89">
        <v>0</v>
      </c>
      <c r="F19" s="89">
        <v>0</v>
      </c>
      <c r="G19" s="90">
        <f>SUM(C19-(E19+F19))</f>
        <v>0</v>
      </c>
    </row>
    <row r="20" spans="1:8" ht="36.6" customHeight="1">
      <c r="A20" s="85" t="s">
        <v>101</v>
      </c>
      <c r="B20" s="89">
        <v>0</v>
      </c>
      <c r="C20" s="89">
        <v>0</v>
      </c>
      <c r="D20" s="91">
        <v>0</v>
      </c>
      <c r="E20" s="87">
        <v>0</v>
      </c>
      <c r="F20" s="87">
        <v>0</v>
      </c>
      <c r="G20" s="90">
        <f>SUM(C20-(D20+E20+F20))</f>
        <v>0</v>
      </c>
    </row>
    <row r="21" spans="1:8" ht="51.6" customHeight="1">
      <c r="A21" s="81" t="s">
        <v>102</v>
      </c>
      <c r="B21" s="89">
        <v>0</v>
      </c>
      <c r="C21" s="89">
        <v>0</v>
      </c>
      <c r="D21" s="88" t="s">
        <v>99</v>
      </c>
      <c r="E21" s="89">
        <v>0</v>
      </c>
      <c r="F21" s="89">
        <v>0</v>
      </c>
      <c r="G21" s="90">
        <f>SUM(C21-(E21+F21))</f>
        <v>0</v>
      </c>
    </row>
    <row r="22" spans="1:8" ht="49.35" customHeight="1">
      <c r="A22" s="92" t="s">
        <v>103</v>
      </c>
      <c r="B22" s="89">
        <f>67429+10-579</f>
        <v>66860</v>
      </c>
      <c r="C22" s="89">
        <f>36053-88</f>
        <v>35965</v>
      </c>
      <c r="D22" s="91">
        <v>0</v>
      </c>
      <c r="E22" s="89">
        <f>35843+4-88</f>
        <v>35759</v>
      </c>
      <c r="F22" s="89">
        <v>206</v>
      </c>
      <c r="G22" s="90">
        <f>SUM(C22-(D22+E22+F22))</f>
        <v>0</v>
      </c>
    </row>
    <row r="23" spans="1:8" ht="46.35" customHeight="1">
      <c r="A23" s="67"/>
      <c r="B23" s="354" t="s">
        <v>104</v>
      </c>
      <c r="C23" s="360"/>
      <c r="D23" s="360"/>
      <c r="E23" s="360"/>
      <c r="F23" s="274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17</v>
      </c>
      <c r="C27" s="101"/>
      <c r="D27" s="101"/>
      <c r="E27" s="99" t="s">
        <v>110</v>
      </c>
      <c r="F27" s="102">
        <v>55</v>
      </c>
      <c r="G27" s="103"/>
    </row>
    <row r="28" spans="1:8" ht="38.450000000000003" customHeight="1">
      <c r="A28" s="104" t="s">
        <v>111</v>
      </c>
      <c r="B28" s="105">
        <v>0</v>
      </c>
      <c r="C28" s="101"/>
      <c r="D28" s="101"/>
      <c r="E28" s="99" t="s">
        <v>112</v>
      </c>
      <c r="F28" s="106">
        <v>0</v>
      </c>
      <c r="G28" s="107"/>
    </row>
    <row r="29" spans="1:8" ht="51" customHeight="1" thickBot="1">
      <c r="A29" s="108" t="s">
        <v>113</v>
      </c>
      <c r="B29" s="109">
        <v>25308</v>
      </c>
      <c r="C29" s="110"/>
      <c r="D29" s="110"/>
      <c r="E29" s="108" t="s">
        <v>114</v>
      </c>
      <c r="F29" s="111">
        <v>0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/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15.75">
      <c r="A33" s="121"/>
      <c r="B33" s="230"/>
      <c r="C33" s="122"/>
      <c r="D33" s="122"/>
      <c r="E33" s="122"/>
      <c r="F33" s="122"/>
      <c r="G33" s="122"/>
    </row>
    <row r="34" spans="1:7" ht="15.6" customHeight="1">
      <c r="A34" s="329"/>
      <c r="B34" s="329"/>
      <c r="C34" s="329"/>
      <c r="D34" s="329"/>
      <c r="E34" s="329"/>
      <c r="F34" s="121"/>
      <c r="G34" s="121"/>
    </row>
    <row r="35" spans="1:7" ht="18.75">
      <c r="A35" s="231"/>
      <c r="B35" s="228"/>
      <c r="C35" s="228"/>
      <c r="D35" s="228"/>
      <c r="E35" s="228"/>
      <c r="F35" s="121"/>
      <c r="G35" s="121"/>
    </row>
    <row r="36" spans="1:7" ht="15.6" customHeight="1">
      <c r="A36" s="329"/>
      <c r="B36" s="329"/>
      <c r="C36" s="329"/>
      <c r="D36" s="329"/>
      <c r="E36" s="329"/>
      <c r="F36" s="329"/>
      <c r="G36" s="329"/>
    </row>
    <row r="37" spans="1:7" ht="18.600000000000001" customHeight="1">
      <c r="A37" s="336"/>
      <c r="B37" s="336"/>
      <c r="C37" s="336"/>
      <c r="D37" s="336"/>
      <c r="E37" s="336"/>
      <c r="F37" s="230"/>
      <c r="G37" s="121"/>
    </row>
    <row r="38" spans="1:7" ht="15.6" customHeight="1">
      <c r="A38" s="331"/>
      <c r="B38" s="331"/>
      <c r="C38" s="331"/>
      <c r="D38" s="331"/>
      <c r="E38" s="331"/>
      <c r="F38" s="331"/>
      <c r="G38" s="331"/>
    </row>
    <row r="39" spans="1:7" ht="15.6" customHeight="1">
      <c r="A39" s="329"/>
      <c r="B39" s="329"/>
      <c r="C39" s="329"/>
      <c r="D39" s="329"/>
      <c r="E39" s="329"/>
      <c r="F39" s="329"/>
      <c r="G39" s="329"/>
    </row>
    <row r="40" spans="1:7" ht="18.600000000000001" customHeight="1">
      <c r="A40" s="330"/>
      <c r="B40" s="330"/>
      <c r="C40" s="330"/>
      <c r="D40" s="330"/>
      <c r="E40" s="330"/>
      <c r="F40" s="330"/>
      <c r="G40" s="330"/>
    </row>
    <row r="41" spans="1:7" ht="15.6" customHeight="1">
      <c r="A41" s="331"/>
      <c r="B41" s="331"/>
      <c r="C41" s="331"/>
      <c r="D41" s="331"/>
      <c r="E41" s="331"/>
      <c r="F41" s="230"/>
      <c r="G41" s="121"/>
    </row>
    <row r="42" spans="1:7" ht="15.6" customHeight="1">
      <c r="A42" s="331"/>
      <c r="B42" s="331"/>
      <c r="C42" s="331"/>
      <c r="D42" s="331"/>
      <c r="E42" s="331"/>
      <c r="F42" s="331"/>
      <c r="G42" s="331"/>
    </row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67" priority="8" stopIfTrue="1" operator="notEqual">
      <formula>0</formula>
    </cfRule>
  </conditionalFormatting>
  <conditionalFormatting sqref="G17 G12">
    <cfRule type="cellIs" dxfId="66" priority="7" stopIfTrue="1" operator="equal">
      <formula>0</formula>
    </cfRule>
  </conditionalFormatting>
  <conditionalFormatting sqref="G25 G17:G22 G12">
    <cfRule type="cellIs" dxfId="65" priority="6" stopIfTrue="1" operator="notEqual">
      <formula>0</formula>
    </cfRule>
  </conditionalFormatting>
  <conditionalFormatting sqref="G17 G12">
    <cfRule type="cellIs" dxfId="64" priority="5" stopIfTrue="1" operator="equal">
      <formula>0</formula>
    </cfRule>
  </conditionalFormatting>
  <conditionalFormatting sqref="G25 G17:G22 G12">
    <cfRule type="cellIs" dxfId="63" priority="4" stopIfTrue="1" operator="notEqual">
      <formula>0</formula>
    </cfRule>
  </conditionalFormatting>
  <conditionalFormatting sqref="G17 G12">
    <cfRule type="cellIs" dxfId="62" priority="3" stopIfTrue="1" operator="equal">
      <formula>0</formula>
    </cfRule>
  </conditionalFormatting>
  <conditionalFormatting sqref="G25 G17:G22 G12">
    <cfRule type="cellIs" dxfId="61" priority="2" stopIfTrue="1" operator="notEqual">
      <formula>0</formula>
    </cfRule>
  </conditionalFormatting>
  <conditionalFormatting sqref="G17 G12">
    <cfRule type="cellIs" dxfId="60" priority="1" stopIfTrue="1" operator="equal">
      <formula>0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31.xml><?xml version="1.0" encoding="utf-8"?>
<worksheet xmlns="http://schemas.openxmlformats.org/spreadsheetml/2006/main" xmlns:r="http://schemas.openxmlformats.org/officeDocument/2006/relationships">
  <dimension ref="A1:H52"/>
  <sheetViews>
    <sheetView topLeftCell="A22"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41</v>
      </c>
      <c r="C6" s="341"/>
      <c r="D6" s="42"/>
      <c r="E6" s="43" t="s">
        <v>73</v>
      </c>
      <c r="F6" s="342" t="s">
        <v>212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213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2933</v>
      </c>
    </row>
    <row r="10" spans="1:8" ht="34.15" customHeight="1">
      <c r="A10" s="52" t="s">
        <v>81</v>
      </c>
      <c r="B10" s="53">
        <v>6951</v>
      </c>
      <c r="C10" s="48"/>
      <c r="D10" s="48"/>
      <c r="E10" s="54" t="s">
        <v>82</v>
      </c>
      <c r="F10" s="55" t="s">
        <v>83</v>
      </c>
      <c r="G10" s="56">
        <v>2906</v>
      </c>
    </row>
    <row r="11" spans="1:8" ht="36" customHeight="1">
      <c r="A11" s="57" t="s">
        <v>84</v>
      </c>
      <c r="B11" s="58">
        <v>514</v>
      </c>
      <c r="C11" s="59"/>
      <c r="D11" s="59"/>
      <c r="E11" s="352" t="s">
        <v>85</v>
      </c>
      <c r="F11" s="60" t="s">
        <v>86</v>
      </c>
      <c r="G11" s="61">
        <v>27</v>
      </c>
    </row>
    <row r="12" spans="1:8" ht="33" customHeight="1" thickBot="1">
      <c r="A12" s="62" t="s">
        <v>87</v>
      </c>
      <c r="B12" s="63">
        <v>2906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900000000000006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15" customHeight="1">
      <c r="A17" s="78" t="s">
        <v>97</v>
      </c>
      <c r="B17" s="79">
        <f>SUM(B18,B20,B21,B22)</f>
        <v>6952</v>
      </c>
      <c r="C17" s="79">
        <f>SUM(C18:C22)</f>
        <v>2933</v>
      </c>
      <c r="D17" s="79">
        <f>SUM(D18:D22)</f>
        <v>0</v>
      </c>
      <c r="E17" s="79">
        <f>SUM(E18:E22)</f>
        <v>2906</v>
      </c>
      <c r="F17" s="79">
        <f>SUM(F18:F22)</f>
        <v>27</v>
      </c>
      <c r="G17" s="80">
        <f>SUM(C17-(D17+E17+F17))</f>
        <v>0</v>
      </c>
    </row>
    <row r="18" spans="1:8" ht="36.4" customHeight="1">
      <c r="A18" s="81" t="s">
        <v>98</v>
      </c>
      <c r="B18" s="82">
        <v>80</v>
      </c>
      <c r="C18" s="82">
        <v>13</v>
      </c>
      <c r="D18" s="83" t="s">
        <v>99</v>
      </c>
      <c r="E18" s="82">
        <v>13</v>
      </c>
      <c r="F18" s="82">
        <v>0</v>
      </c>
      <c r="G18" s="84">
        <f>SUM(C18-(E18+F18))</f>
        <v>0</v>
      </c>
    </row>
    <row r="19" spans="1:8" ht="36.4" customHeight="1">
      <c r="A19" s="85" t="s">
        <v>100</v>
      </c>
      <c r="B19" s="86" t="s">
        <v>99</v>
      </c>
      <c r="C19" s="87">
        <v>0</v>
      </c>
      <c r="D19" s="88" t="s">
        <v>99</v>
      </c>
      <c r="E19" s="89">
        <v>0</v>
      </c>
      <c r="F19" s="89">
        <v>0</v>
      </c>
      <c r="G19" s="90">
        <f>SUM(C19-(E19+F19))</f>
        <v>0</v>
      </c>
    </row>
    <row r="20" spans="1:8" ht="36.4" customHeight="1">
      <c r="A20" s="85" t="s">
        <v>101</v>
      </c>
      <c r="B20" s="89">
        <v>0</v>
      </c>
      <c r="C20" s="89">
        <v>0</v>
      </c>
      <c r="D20" s="91">
        <v>0</v>
      </c>
      <c r="E20" s="87">
        <v>0</v>
      </c>
      <c r="F20" s="87">
        <v>0</v>
      </c>
      <c r="G20" s="90">
        <f>SUM(C20-(D20+E20+F20))</f>
        <v>0</v>
      </c>
    </row>
    <row r="21" spans="1:8" ht="51.6" customHeight="1">
      <c r="A21" s="81" t="s">
        <v>102</v>
      </c>
      <c r="B21" s="89">
        <v>3</v>
      </c>
      <c r="C21" s="89">
        <v>3</v>
      </c>
      <c r="D21" s="88" t="s">
        <v>99</v>
      </c>
      <c r="E21" s="89">
        <v>3</v>
      </c>
      <c r="F21" s="89">
        <v>0</v>
      </c>
      <c r="G21" s="90">
        <f>SUM(C21-(E21+F21))</f>
        <v>0</v>
      </c>
    </row>
    <row r="22" spans="1:8" ht="49.15" customHeight="1">
      <c r="A22" s="92" t="s">
        <v>103</v>
      </c>
      <c r="B22" s="89">
        <v>6869</v>
      </c>
      <c r="C22" s="89">
        <v>2917</v>
      </c>
      <c r="D22" s="91">
        <v>0</v>
      </c>
      <c r="E22" s="89">
        <v>2890</v>
      </c>
      <c r="F22" s="89">
        <v>27</v>
      </c>
      <c r="G22" s="90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74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7</v>
      </c>
      <c r="C27" s="101"/>
      <c r="D27" s="101"/>
      <c r="E27" s="99" t="s">
        <v>110</v>
      </c>
      <c r="F27" s="102">
        <v>3</v>
      </c>
      <c r="G27" s="103"/>
    </row>
    <row r="28" spans="1:8" ht="38.450000000000003" customHeight="1">
      <c r="A28" s="104" t="s">
        <v>111</v>
      </c>
      <c r="B28" s="105">
        <v>0</v>
      </c>
      <c r="C28" s="101"/>
      <c r="D28" s="101"/>
      <c r="E28" s="99" t="s">
        <v>112</v>
      </c>
      <c r="F28" s="106">
        <v>0</v>
      </c>
      <c r="G28" s="107"/>
    </row>
    <row r="29" spans="1:8" ht="51" customHeight="1" thickBot="1">
      <c r="A29" s="108" t="s">
        <v>113</v>
      </c>
      <c r="B29" s="109">
        <v>1574</v>
      </c>
      <c r="C29" s="110"/>
      <c r="D29" s="110"/>
      <c r="E29" s="108" t="s">
        <v>114</v>
      </c>
      <c r="F29" s="111">
        <v>7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/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9" customHeight="1">
      <c r="A33" s="121"/>
      <c r="B33" s="230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231"/>
      <c r="B35" s="228"/>
      <c r="C35" s="228"/>
      <c r="D35" s="228"/>
      <c r="E35" s="228"/>
      <c r="F35" s="121"/>
      <c r="G35" s="121"/>
    </row>
    <row r="36" spans="1:7" ht="286.89999999999998" customHeight="1">
      <c r="A36" s="329"/>
      <c r="B36" s="329"/>
      <c r="C36" s="329"/>
      <c r="D36" s="329"/>
      <c r="E36" s="329"/>
      <c r="F36" s="329"/>
      <c r="G36" s="329"/>
    </row>
    <row r="37" spans="1:7" ht="37.15" customHeight="1">
      <c r="A37" s="336"/>
      <c r="B37" s="336"/>
      <c r="C37" s="336"/>
      <c r="D37" s="336"/>
      <c r="E37" s="336"/>
      <c r="F37" s="230"/>
      <c r="G37" s="121"/>
    </row>
    <row r="38" spans="1:7" ht="49.9" customHeight="1">
      <c r="A38" s="331"/>
      <c r="B38" s="331"/>
      <c r="C38" s="331"/>
      <c r="D38" s="331"/>
      <c r="E38" s="331"/>
      <c r="F38" s="331"/>
      <c r="G38" s="331"/>
    </row>
    <row r="39" spans="1:7" ht="28.9" customHeight="1">
      <c r="A39" s="329"/>
      <c r="B39" s="329"/>
      <c r="C39" s="329"/>
      <c r="D39" s="329"/>
      <c r="E39" s="329"/>
      <c r="F39" s="329"/>
      <c r="G39" s="329"/>
    </row>
    <row r="40" spans="1:7" ht="28.9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230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59" priority="6" stopIfTrue="1" operator="notEqual">
      <formula>0</formula>
    </cfRule>
  </conditionalFormatting>
  <conditionalFormatting sqref="G17 G12">
    <cfRule type="cellIs" dxfId="58" priority="5" stopIfTrue="1" operator="equal">
      <formula>0</formula>
    </cfRule>
  </conditionalFormatting>
  <conditionalFormatting sqref="G25 G17:G22 G12">
    <cfRule type="cellIs" dxfId="57" priority="4" stopIfTrue="1" operator="notEqual">
      <formula>0</formula>
    </cfRule>
  </conditionalFormatting>
  <conditionalFormatting sqref="G17 G12">
    <cfRule type="cellIs" dxfId="56" priority="3" stopIfTrue="1" operator="equal">
      <formula>0</formula>
    </cfRule>
  </conditionalFormatting>
  <conditionalFormatting sqref="G25 G17:G22 G12">
    <cfRule type="cellIs" dxfId="55" priority="2" stopIfTrue="1" operator="notEqual">
      <formula>0</formula>
    </cfRule>
  </conditionalFormatting>
  <conditionalFormatting sqref="G17 G12">
    <cfRule type="cellIs" dxfId="54" priority="1" stopIfTrue="1" operator="equal">
      <formula>0</formula>
    </cfRule>
  </conditionalFormatting>
  <pageMargins left="0.7" right="0.7" top="0.75" bottom="0.75" header="0.3" footer="0.3"/>
  <drawing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214</v>
      </c>
      <c r="C6" s="341"/>
      <c r="D6" s="42"/>
      <c r="E6" s="43" t="s">
        <v>73</v>
      </c>
      <c r="F6" s="342" t="s">
        <v>215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216</v>
      </c>
      <c r="G7" s="347"/>
    </row>
    <row r="8" spans="1:8" ht="21" customHeight="1" thickBot="1">
      <c r="A8" s="45"/>
      <c r="B8" s="206"/>
      <c r="C8" s="44"/>
      <c r="D8" s="44"/>
      <c r="E8" s="47"/>
      <c r="F8" s="348"/>
      <c r="G8" s="349"/>
      <c r="H8" s="44"/>
    </row>
    <row r="9" spans="1:8" ht="30.6" customHeight="1">
      <c r="A9" s="207" t="s">
        <v>217</v>
      </c>
      <c r="B9" s="208">
        <v>417775</v>
      </c>
      <c r="C9" s="48"/>
      <c r="D9" s="48"/>
      <c r="E9" s="49" t="s">
        <v>79</v>
      </c>
      <c r="F9" s="50" t="s">
        <v>80</v>
      </c>
      <c r="G9" s="51">
        <v>175585</v>
      </c>
    </row>
    <row r="10" spans="1:8" ht="34.15" customHeight="1">
      <c r="A10" s="52" t="s">
        <v>81</v>
      </c>
      <c r="B10" s="53">
        <v>417775</v>
      </c>
      <c r="C10" s="48"/>
      <c r="D10" s="48"/>
      <c r="E10" s="54" t="s">
        <v>82</v>
      </c>
      <c r="F10" s="55" t="s">
        <v>83</v>
      </c>
      <c r="G10" s="56">
        <v>173494</v>
      </c>
    </row>
    <row r="11" spans="1:8" ht="36" customHeight="1">
      <c r="A11" s="57" t="s">
        <v>84</v>
      </c>
      <c r="B11" s="58">
        <v>31491</v>
      </c>
      <c r="C11" s="59"/>
      <c r="D11" s="59"/>
      <c r="E11" s="352" t="s">
        <v>85</v>
      </c>
      <c r="F11" s="60" t="s">
        <v>86</v>
      </c>
      <c r="G11" s="61">
        <v>2089</v>
      </c>
    </row>
    <row r="12" spans="1:8" ht="33" customHeight="1" thickBot="1">
      <c r="A12" s="62" t="s">
        <v>87</v>
      </c>
      <c r="B12" s="63">
        <v>173496</v>
      </c>
      <c r="C12" s="64"/>
      <c r="D12" s="64"/>
      <c r="E12" s="353"/>
      <c r="F12" s="65" t="s">
        <v>4</v>
      </c>
      <c r="G12" s="66">
        <f>SUM(G9-(G10+G11))</f>
        <v>2</v>
      </c>
    </row>
    <row r="13" spans="1:8" ht="45.6" customHeight="1">
      <c r="A13" s="67"/>
      <c r="B13" s="354" t="s">
        <v>218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219</v>
      </c>
      <c r="B15" s="70"/>
      <c r="C15" s="71"/>
      <c r="D15" s="71"/>
      <c r="E15" s="71"/>
      <c r="F15" s="71"/>
      <c r="G15" s="72"/>
    </row>
    <row r="16" spans="1:8" ht="67.900000000000006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15" customHeight="1">
      <c r="A17" s="78" t="s">
        <v>97</v>
      </c>
      <c r="B17" s="79">
        <f>SUM(B18,B20,B21,B22)</f>
        <v>419608</v>
      </c>
      <c r="C17" s="79">
        <f>SUM(C18:C22)</f>
        <v>175585</v>
      </c>
      <c r="D17" s="79">
        <f>SUM(D18:D22)</f>
        <v>4</v>
      </c>
      <c r="E17" s="79">
        <f>SUM(E18:E22)</f>
        <v>173496</v>
      </c>
      <c r="F17" s="79">
        <f>SUM(F18:F22)</f>
        <v>2085</v>
      </c>
      <c r="G17" s="80">
        <f>SUM(C17-(D17+E17+F17))</f>
        <v>0</v>
      </c>
    </row>
    <row r="18" spans="1:8" ht="36.4" customHeight="1">
      <c r="A18" s="81" t="s">
        <v>98</v>
      </c>
      <c r="B18" s="82">
        <v>4616</v>
      </c>
      <c r="C18" s="82">
        <v>678</v>
      </c>
      <c r="D18" s="83" t="s">
        <v>99</v>
      </c>
      <c r="E18" s="82">
        <v>672</v>
      </c>
      <c r="F18" s="82">
        <v>6</v>
      </c>
      <c r="G18" s="84">
        <f>SUM(C18-(E18+F18))</f>
        <v>0</v>
      </c>
    </row>
    <row r="19" spans="1:8" ht="36.4" customHeight="1">
      <c r="A19" s="85" t="s">
        <v>100</v>
      </c>
      <c r="B19" s="86" t="s">
        <v>99</v>
      </c>
      <c r="C19" s="87">
        <v>0</v>
      </c>
      <c r="D19" s="88" t="s">
        <v>99</v>
      </c>
      <c r="E19" s="89">
        <v>0</v>
      </c>
      <c r="F19" s="89">
        <v>0</v>
      </c>
      <c r="G19" s="90">
        <f>SUM(C19-(E19+F19))</f>
        <v>0</v>
      </c>
    </row>
    <row r="20" spans="1:8" ht="36.4" customHeight="1">
      <c r="A20" s="85" t="s">
        <v>101</v>
      </c>
      <c r="B20" s="89">
        <v>13</v>
      </c>
      <c r="C20" s="89">
        <v>13</v>
      </c>
      <c r="D20" s="91">
        <v>4</v>
      </c>
      <c r="E20" s="87">
        <v>5</v>
      </c>
      <c r="F20" s="87">
        <v>4</v>
      </c>
      <c r="G20" s="90">
        <f>SUM(C20-(D20+E20+F20))</f>
        <v>0</v>
      </c>
    </row>
    <row r="21" spans="1:8" ht="51.6" customHeight="1">
      <c r="A21" s="81" t="s">
        <v>102</v>
      </c>
      <c r="B21" s="89">
        <v>177</v>
      </c>
      <c r="C21" s="89">
        <v>177</v>
      </c>
      <c r="D21" s="88" t="s">
        <v>99</v>
      </c>
      <c r="E21" s="89">
        <v>177</v>
      </c>
      <c r="F21" s="89">
        <v>0</v>
      </c>
      <c r="G21" s="90">
        <f>SUM(C21-(E21+F21))</f>
        <v>0</v>
      </c>
    </row>
    <row r="22" spans="1:8" ht="49.15" customHeight="1">
      <c r="A22" s="92" t="s">
        <v>103</v>
      </c>
      <c r="B22" s="89">
        <v>414802</v>
      </c>
      <c r="C22" s="89">
        <v>174717</v>
      </c>
      <c r="D22" s="91">
        <v>0</v>
      </c>
      <c r="E22" s="89">
        <v>172642</v>
      </c>
      <c r="F22" s="89">
        <v>2075</v>
      </c>
      <c r="G22" s="90">
        <f>SUM(C22-(D22+E22+F22))</f>
        <v>0</v>
      </c>
    </row>
    <row r="23" spans="1:8" ht="46.15" customHeight="1">
      <c r="A23" s="67"/>
      <c r="B23" s="354" t="s">
        <v>220</v>
      </c>
      <c r="C23" s="360"/>
      <c r="D23" s="360"/>
      <c r="E23" s="360"/>
      <c r="F23" s="274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29</v>
      </c>
      <c r="C27" s="101"/>
      <c r="D27" s="101"/>
      <c r="E27" s="99" t="s">
        <v>110</v>
      </c>
      <c r="F27" s="102">
        <v>337</v>
      </c>
      <c r="G27" s="103"/>
    </row>
    <row r="28" spans="1:8" ht="38.450000000000003" customHeight="1">
      <c r="A28" s="104" t="s">
        <v>111</v>
      </c>
      <c r="B28" s="105">
        <v>5</v>
      </c>
      <c r="C28" s="101"/>
      <c r="D28" s="101"/>
      <c r="E28" s="99" t="s">
        <v>112</v>
      </c>
      <c r="F28" s="106">
        <v>0</v>
      </c>
      <c r="G28" s="107"/>
    </row>
    <row r="29" spans="1:8" ht="51" customHeight="1" thickBot="1">
      <c r="A29" s="108" t="s">
        <v>113</v>
      </c>
      <c r="B29" s="109">
        <v>78347</v>
      </c>
      <c r="C29" s="110"/>
      <c r="D29" s="110"/>
      <c r="E29" s="108" t="s">
        <v>114</v>
      </c>
      <c r="F29" s="111">
        <v>21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/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9" customHeight="1">
      <c r="A33" s="121"/>
      <c r="B33" s="230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231"/>
      <c r="B35" s="228"/>
      <c r="C35" s="228"/>
      <c r="D35" s="228"/>
      <c r="E35" s="228"/>
      <c r="F35" s="121"/>
      <c r="G35" s="121"/>
    </row>
    <row r="36" spans="1:7" ht="286.89999999999998" customHeight="1">
      <c r="A36" s="329"/>
      <c r="B36" s="329"/>
      <c r="C36" s="329"/>
      <c r="D36" s="329"/>
      <c r="E36" s="329"/>
      <c r="F36" s="329"/>
      <c r="G36" s="329"/>
    </row>
    <row r="37" spans="1:7" ht="37.15" customHeight="1">
      <c r="A37" s="336"/>
      <c r="B37" s="336"/>
      <c r="C37" s="336"/>
      <c r="D37" s="336"/>
      <c r="E37" s="336"/>
      <c r="F37" s="230"/>
      <c r="G37" s="121"/>
    </row>
    <row r="38" spans="1:7" ht="49.9" customHeight="1">
      <c r="A38" s="331"/>
      <c r="B38" s="331"/>
      <c r="C38" s="331"/>
      <c r="D38" s="331"/>
      <c r="E38" s="331"/>
      <c r="F38" s="331"/>
      <c r="G38" s="331"/>
    </row>
    <row r="39" spans="1:7" ht="28.9" customHeight="1">
      <c r="A39" s="329"/>
      <c r="B39" s="329"/>
      <c r="C39" s="329"/>
      <c r="D39" s="329"/>
      <c r="E39" s="329"/>
      <c r="F39" s="329"/>
      <c r="G39" s="329"/>
    </row>
    <row r="40" spans="1:7" ht="28.9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230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1">
    <mergeCell ref="A40:G40"/>
    <mergeCell ref="A41:E41"/>
    <mergeCell ref="A42:G42"/>
    <mergeCell ref="A30:D30"/>
    <mergeCell ref="A34:E34"/>
    <mergeCell ref="A36:G36"/>
    <mergeCell ref="A37:E37"/>
    <mergeCell ref="A38:G38"/>
    <mergeCell ref="A39:G39"/>
    <mergeCell ref="A26:B26"/>
    <mergeCell ref="B6:C6"/>
    <mergeCell ref="F6:G6"/>
    <mergeCell ref="B7:C7"/>
    <mergeCell ref="F7:G7"/>
    <mergeCell ref="F8:G8"/>
    <mergeCell ref="E11:E12"/>
    <mergeCell ref="B13:G13"/>
    <mergeCell ref="B14:G14"/>
    <mergeCell ref="B23:E23"/>
    <mergeCell ref="B24:G24"/>
    <mergeCell ref="A25:F25"/>
  </mergeCells>
  <conditionalFormatting sqref="G25 G17:G22 G12">
    <cfRule type="cellIs" dxfId="53" priority="6" stopIfTrue="1" operator="notEqual">
      <formula>0</formula>
    </cfRule>
  </conditionalFormatting>
  <conditionalFormatting sqref="G17 G12">
    <cfRule type="cellIs" dxfId="52" priority="5" stopIfTrue="1" operator="equal">
      <formula>0</formula>
    </cfRule>
  </conditionalFormatting>
  <conditionalFormatting sqref="G25 G17:G22 G12">
    <cfRule type="cellIs" dxfId="51" priority="4" stopIfTrue="1" operator="notEqual">
      <formula>0</formula>
    </cfRule>
  </conditionalFormatting>
  <conditionalFormatting sqref="G17 G12">
    <cfRule type="cellIs" dxfId="50" priority="3" stopIfTrue="1" operator="equal">
      <formula>0</formula>
    </cfRule>
  </conditionalFormatting>
  <conditionalFormatting sqref="G25 G17:G22 G12">
    <cfRule type="cellIs" dxfId="49" priority="2" stopIfTrue="1" operator="notEqual">
      <formula>0</formula>
    </cfRule>
  </conditionalFormatting>
  <conditionalFormatting sqref="G17 G12">
    <cfRule type="cellIs" dxfId="48" priority="1" stopIfTrue="1" operator="equal">
      <formula>0</formula>
    </cfRule>
  </conditionalFormatting>
  <pageMargins left="0.7" right="0.7" top="0.75" bottom="0.75" header="0.3" footer="0.3"/>
  <drawing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221</v>
      </c>
      <c r="C6" s="341"/>
      <c r="D6" s="42"/>
      <c r="E6" s="43" t="s">
        <v>73</v>
      </c>
      <c r="F6" s="342" t="s">
        <v>222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223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122872</v>
      </c>
    </row>
    <row r="10" spans="1:8" ht="34.15" customHeight="1">
      <c r="A10" s="52" t="s">
        <v>81</v>
      </c>
      <c r="B10" s="53">
        <v>281292</v>
      </c>
      <c r="C10" s="48"/>
      <c r="D10" s="48"/>
      <c r="E10" s="54" t="s">
        <v>82</v>
      </c>
      <c r="F10" s="55" t="s">
        <v>83</v>
      </c>
      <c r="G10" s="56">
        <v>121343</v>
      </c>
    </row>
    <row r="11" spans="1:8" ht="36" customHeight="1">
      <c r="A11" s="57" t="s">
        <v>84</v>
      </c>
      <c r="B11" s="58">
        <v>23693</v>
      </c>
      <c r="C11" s="59"/>
      <c r="D11" s="59"/>
      <c r="E11" s="352" t="s">
        <v>85</v>
      </c>
      <c r="F11" s="60" t="s">
        <v>86</v>
      </c>
      <c r="G11" s="61">
        <v>1529</v>
      </c>
    </row>
    <row r="12" spans="1:8" ht="33" customHeight="1" thickBot="1">
      <c r="A12" s="62" t="s">
        <v>87</v>
      </c>
      <c r="B12" s="63">
        <v>121344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900000000000006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15" customHeight="1">
      <c r="A17" s="78" t="s">
        <v>97</v>
      </c>
      <c r="B17" s="79">
        <f>SUM(B18,B20,B21,B22)</f>
        <v>281324</v>
      </c>
      <c r="C17" s="79">
        <f>SUM(C18:C22)</f>
        <v>122872</v>
      </c>
      <c r="D17" s="79">
        <f>SUM(D18:D22)</f>
        <v>5</v>
      </c>
      <c r="E17" s="79">
        <f>SUM(E18:E22)</f>
        <v>121343</v>
      </c>
      <c r="F17" s="79">
        <f>SUM(F18:F22)</f>
        <v>1524</v>
      </c>
      <c r="G17" s="80">
        <f>SUM(C17-(D17+E17+F17))</f>
        <v>0</v>
      </c>
    </row>
    <row r="18" spans="1:8" ht="36.4" customHeight="1">
      <c r="A18" s="81" t="s">
        <v>98</v>
      </c>
      <c r="B18" s="82">
        <v>4777</v>
      </c>
      <c r="C18" s="82">
        <v>951</v>
      </c>
      <c r="D18" s="83" t="s">
        <v>99</v>
      </c>
      <c r="E18" s="82">
        <v>949</v>
      </c>
      <c r="F18" s="82">
        <v>2</v>
      </c>
      <c r="G18" s="84">
        <f>SUM(C18-(E18+F18))</f>
        <v>0</v>
      </c>
    </row>
    <row r="19" spans="1:8" ht="36.4" customHeight="1">
      <c r="A19" s="85" t="s">
        <v>100</v>
      </c>
      <c r="B19" s="86" t="s">
        <v>99</v>
      </c>
      <c r="C19" s="87"/>
      <c r="D19" s="88" t="s">
        <v>99</v>
      </c>
      <c r="E19" s="89"/>
      <c r="F19" s="89"/>
      <c r="G19" s="90">
        <f>SUM(C19-(E19+F19))</f>
        <v>0</v>
      </c>
    </row>
    <row r="20" spans="1:8" ht="36.4" customHeight="1">
      <c r="A20" s="85" t="s">
        <v>101</v>
      </c>
      <c r="B20" s="89">
        <v>130</v>
      </c>
      <c r="C20" s="89">
        <v>132</v>
      </c>
      <c r="D20" s="91">
        <v>5</v>
      </c>
      <c r="E20" s="87">
        <v>119</v>
      </c>
      <c r="F20" s="87">
        <v>8</v>
      </c>
      <c r="G20" s="90">
        <f>SUM(C20-(D20+E20+F20))</f>
        <v>0</v>
      </c>
    </row>
    <row r="21" spans="1:8" ht="51.6" customHeight="1">
      <c r="A21" s="81" t="s">
        <v>102</v>
      </c>
      <c r="B21" s="89"/>
      <c r="C21" s="89"/>
      <c r="D21" s="88" t="s">
        <v>99</v>
      </c>
      <c r="E21" s="89"/>
      <c r="F21" s="89"/>
      <c r="G21" s="90">
        <f>SUM(C21-(E21+F21))</f>
        <v>0</v>
      </c>
    </row>
    <row r="22" spans="1:8" ht="49.15" customHeight="1">
      <c r="A22" s="92" t="s">
        <v>103</v>
      </c>
      <c r="B22" s="89">
        <v>276417</v>
      </c>
      <c r="C22" s="89">
        <v>121789</v>
      </c>
      <c r="D22" s="91"/>
      <c r="E22" s="89">
        <v>120275</v>
      </c>
      <c r="F22" s="89">
        <v>1514</v>
      </c>
      <c r="G22" s="90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74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30</v>
      </c>
      <c r="C27" s="101"/>
      <c r="D27" s="101"/>
      <c r="E27" s="99" t="s">
        <v>110</v>
      </c>
      <c r="F27" s="102">
        <v>57</v>
      </c>
      <c r="G27" s="103"/>
    </row>
    <row r="28" spans="1:8" ht="38.450000000000003" customHeight="1">
      <c r="A28" s="104" t="s">
        <v>111</v>
      </c>
      <c r="B28" s="105">
        <v>5</v>
      </c>
      <c r="C28" s="101"/>
      <c r="D28" s="101"/>
      <c r="E28" s="99" t="s">
        <v>112</v>
      </c>
      <c r="F28" s="106"/>
      <c r="G28" s="107"/>
    </row>
    <row r="29" spans="1:8" ht="51" customHeight="1" thickBot="1">
      <c r="A29" s="108" t="s">
        <v>113</v>
      </c>
      <c r="B29" s="109">
        <v>85553</v>
      </c>
      <c r="C29" s="110"/>
      <c r="D29" s="110"/>
      <c r="E29" s="108" t="s">
        <v>114</v>
      </c>
      <c r="F29" s="111">
        <v>26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>
        <v>15</v>
      </c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9" customHeight="1">
      <c r="A33" s="121"/>
      <c r="B33" s="230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231"/>
      <c r="B35" s="228"/>
      <c r="C35" s="228"/>
      <c r="D35" s="228"/>
      <c r="E35" s="228"/>
      <c r="F35" s="121"/>
      <c r="G35" s="121"/>
    </row>
    <row r="36" spans="1:7" ht="286.89999999999998" customHeight="1">
      <c r="A36" s="329"/>
      <c r="B36" s="329"/>
      <c r="C36" s="329"/>
      <c r="D36" s="329"/>
      <c r="E36" s="329"/>
      <c r="F36" s="329"/>
      <c r="G36" s="329"/>
    </row>
    <row r="37" spans="1:7" ht="37.15" customHeight="1">
      <c r="A37" s="336"/>
      <c r="B37" s="336"/>
      <c r="C37" s="336"/>
      <c r="D37" s="336"/>
      <c r="E37" s="336"/>
      <c r="F37" s="230"/>
      <c r="G37" s="121"/>
    </row>
    <row r="38" spans="1:7" ht="49.9" customHeight="1">
      <c r="A38" s="331"/>
      <c r="B38" s="331"/>
      <c r="C38" s="331"/>
      <c r="D38" s="331"/>
      <c r="E38" s="331"/>
      <c r="F38" s="331"/>
      <c r="G38" s="331"/>
    </row>
    <row r="39" spans="1:7" ht="28.9" customHeight="1">
      <c r="A39" s="329"/>
      <c r="B39" s="329"/>
      <c r="C39" s="329"/>
      <c r="D39" s="329"/>
      <c r="E39" s="329"/>
      <c r="F39" s="329"/>
      <c r="G39" s="329"/>
    </row>
    <row r="40" spans="1:7" ht="28.9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230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47" priority="6" stopIfTrue="1" operator="notEqual">
      <formula>0</formula>
    </cfRule>
  </conditionalFormatting>
  <conditionalFormatting sqref="G17 G12">
    <cfRule type="cellIs" dxfId="46" priority="5" stopIfTrue="1" operator="equal">
      <formula>0</formula>
    </cfRule>
  </conditionalFormatting>
  <conditionalFormatting sqref="G25 G17:G22 G12">
    <cfRule type="cellIs" dxfId="45" priority="4" stopIfTrue="1" operator="notEqual">
      <formula>0</formula>
    </cfRule>
  </conditionalFormatting>
  <conditionalFormatting sqref="G17 G12">
    <cfRule type="cellIs" dxfId="44" priority="3" stopIfTrue="1" operator="equal">
      <formula>0</formula>
    </cfRule>
  </conditionalFormatting>
  <conditionalFormatting sqref="G25 G17:G22 G12">
    <cfRule type="cellIs" dxfId="43" priority="2" stopIfTrue="1" operator="notEqual">
      <formula>0</formula>
    </cfRule>
  </conditionalFormatting>
  <conditionalFormatting sqref="G17 G12">
    <cfRule type="cellIs" dxfId="42" priority="1" stopIfTrue="1" operator="equal">
      <formula>0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34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132" t="s">
        <v>68</v>
      </c>
      <c r="B1" s="133"/>
      <c r="C1" s="132"/>
      <c r="D1" s="132"/>
      <c r="E1" s="132"/>
      <c r="F1" s="34"/>
      <c r="G1" s="34"/>
    </row>
    <row r="2" spans="1:8" ht="25.15" customHeight="1">
      <c r="A2" s="134" t="s">
        <v>69</v>
      </c>
      <c r="B2" s="133"/>
      <c r="C2" s="132"/>
      <c r="D2" s="132"/>
      <c r="E2" s="1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135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136" t="s">
        <v>72</v>
      </c>
      <c r="B6" s="371" t="s">
        <v>44</v>
      </c>
      <c r="C6" s="372"/>
      <c r="D6" s="137"/>
      <c r="E6" s="138" t="s">
        <v>73</v>
      </c>
      <c r="F6" s="373" t="s">
        <v>224</v>
      </c>
      <c r="G6" s="374"/>
    </row>
    <row r="7" spans="1:8" ht="21" customHeight="1" thickBot="1">
      <c r="A7" s="136" t="s">
        <v>75</v>
      </c>
      <c r="B7" s="375">
        <v>41583</v>
      </c>
      <c r="C7" s="376"/>
      <c r="D7" s="44"/>
      <c r="E7" s="138" t="s">
        <v>76</v>
      </c>
      <c r="F7" s="377" t="s">
        <v>225</v>
      </c>
      <c r="G7" s="378"/>
    </row>
    <row r="8" spans="1:8" ht="21" customHeight="1" thickBot="1">
      <c r="A8" s="45"/>
      <c r="B8" s="139"/>
      <c r="C8" s="44"/>
      <c r="D8" s="44"/>
      <c r="E8" s="140"/>
      <c r="F8" s="379"/>
      <c r="G8" s="380"/>
      <c r="H8" s="44"/>
    </row>
    <row r="9" spans="1:8" ht="30.6" customHeight="1">
      <c r="A9" s="367" t="s">
        <v>78</v>
      </c>
      <c r="B9" s="368"/>
      <c r="C9" s="141"/>
      <c r="D9" s="141"/>
      <c r="E9" s="142" t="s">
        <v>79</v>
      </c>
      <c r="F9" s="50" t="s">
        <v>80</v>
      </c>
      <c r="G9" s="143">
        <v>14414</v>
      </c>
    </row>
    <row r="10" spans="1:8" ht="34.15" customHeight="1">
      <c r="A10" s="144" t="s">
        <v>81</v>
      </c>
      <c r="B10" s="145">
        <v>28509</v>
      </c>
      <c r="C10" s="141"/>
      <c r="D10" s="141"/>
      <c r="E10" s="146" t="s">
        <v>82</v>
      </c>
      <c r="F10" s="55" t="s">
        <v>83</v>
      </c>
      <c r="G10" s="147">
        <v>14294</v>
      </c>
    </row>
    <row r="11" spans="1:8" ht="36" customHeight="1">
      <c r="A11" s="148" t="s">
        <v>84</v>
      </c>
      <c r="B11" s="149">
        <v>3390</v>
      </c>
      <c r="C11" s="150"/>
      <c r="D11" s="150"/>
      <c r="E11" s="369" t="s">
        <v>85</v>
      </c>
      <c r="F11" s="60" t="s">
        <v>86</v>
      </c>
      <c r="G11" s="151">
        <v>120</v>
      </c>
    </row>
    <row r="12" spans="1:8" ht="33" customHeight="1" thickBot="1">
      <c r="A12" s="152" t="s">
        <v>87</v>
      </c>
      <c r="B12" s="153">
        <v>14414</v>
      </c>
      <c r="C12" s="154"/>
      <c r="D12" s="154"/>
      <c r="E12" s="370"/>
      <c r="F12" s="155" t="s">
        <v>4</v>
      </c>
      <c r="G12" s="15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157" t="s">
        <v>90</v>
      </c>
      <c r="B15" s="158"/>
      <c r="C15" s="159"/>
      <c r="D15" s="159"/>
      <c r="E15" s="159"/>
      <c r="F15" s="159"/>
      <c r="G15" s="160"/>
    </row>
    <row r="16" spans="1:8" ht="67.900000000000006" customHeight="1">
      <c r="A16" s="161"/>
      <c r="B16" s="75" t="s">
        <v>91</v>
      </c>
      <c r="C16" s="75" t="s">
        <v>92</v>
      </c>
      <c r="D16" s="75" t="s">
        <v>93</v>
      </c>
      <c r="E16" s="75" t="s">
        <v>94</v>
      </c>
      <c r="F16" s="162" t="s">
        <v>95</v>
      </c>
      <c r="G16" s="163" t="s">
        <v>96</v>
      </c>
    </row>
    <row r="17" spans="1:8" ht="43.15" customHeight="1">
      <c r="A17" s="164" t="s">
        <v>97</v>
      </c>
      <c r="B17" s="165">
        <f>SUM(B18,B20,B21,B22)</f>
        <v>28718</v>
      </c>
      <c r="C17" s="165">
        <f>SUM(C18:C22)</f>
        <v>14473</v>
      </c>
      <c r="D17" s="165">
        <f>SUM(D18:D22)</f>
        <v>0</v>
      </c>
      <c r="E17" s="165">
        <f>SUM(E18:E22)</f>
        <v>14353</v>
      </c>
      <c r="F17" s="165">
        <f>SUM(F18:F22)</f>
        <v>120</v>
      </c>
      <c r="G17" s="166">
        <f>SUM(C17-(D17+E17+F17))</f>
        <v>0</v>
      </c>
    </row>
    <row r="18" spans="1:8" ht="36.4" customHeight="1">
      <c r="A18" s="92" t="s">
        <v>98</v>
      </c>
      <c r="B18" s="167">
        <v>209</v>
      </c>
      <c r="C18" s="167">
        <v>59</v>
      </c>
      <c r="D18" s="168" t="s">
        <v>99</v>
      </c>
      <c r="E18" s="167">
        <v>59</v>
      </c>
      <c r="F18" s="167">
        <v>0</v>
      </c>
      <c r="G18" s="169">
        <f>SUM(C18-(E18+F18))</f>
        <v>0</v>
      </c>
    </row>
    <row r="19" spans="1:8" ht="36.4" customHeight="1">
      <c r="A19" s="170" t="s">
        <v>100</v>
      </c>
      <c r="B19" s="171" t="s">
        <v>99</v>
      </c>
      <c r="C19" s="172"/>
      <c r="D19" s="173" t="s">
        <v>99</v>
      </c>
      <c r="E19" s="174"/>
      <c r="F19" s="174"/>
      <c r="G19" s="175">
        <f>SUM(C19-(E19+F19))</f>
        <v>0</v>
      </c>
    </row>
    <row r="20" spans="1:8" ht="36.4" customHeight="1">
      <c r="A20" s="170" t="s">
        <v>101</v>
      </c>
      <c r="B20" s="174"/>
      <c r="C20" s="174">
        <v>0</v>
      </c>
      <c r="D20" s="176"/>
      <c r="E20" s="172">
        <v>0</v>
      </c>
      <c r="F20" s="172"/>
      <c r="G20" s="175">
        <f>SUM(C20-(D20+E20+F20))</f>
        <v>0</v>
      </c>
    </row>
    <row r="21" spans="1:8" ht="51.6" customHeight="1">
      <c r="A21" s="92" t="s">
        <v>102</v>
      </c>
      <c r="B21" s="174">
        <v>0</v>
      </c>
      <c r="C21" s="174">
        <v>0</v>
      </c>
      <c r="D21" s="173" t="s">
        <v>99</v>
      </c>
      <c r="E21" s="174">
        <v>0</v>
      </c>
      <c r="F21" s="174">
        <v>0</v>
      </c>
      <c r="G21" s="175">
        <f>SUM(C21-(E21+F21))</f>
        <v>0</v>
      </c>
    </row>
    <row r="22" spans="1:8" ht="49.15" customHeight="1">
      <c r="A22" s="92" t="s">
        <v>103</v>
      </c>
      <c r="B22" s="174">
        <v>28509</v>
      </c>
      <c r="C22" s="174">
        <v>14414</v>
      </c>
      <c r="D22" s="176"/>
      <c r="E22" s="174">
        <v>14294</v>
      </c>
      <c r="F22" s="174">
        <v>120</v>
      </c>
      <c r="G22" s="175">
        <f>SUM(C22-(D22+E22+F22))</f>
        <v>0</v>
      </c>
    </row>
    <row r="23" spans="1:8" ht="46.15" customHeight="1">
      <c r="A23" s="67"/>
      <c r="B23" s="354" t="s">
        <v>220</v>
      </c>
      <c r="C23" s="360"/>
      <c r="D23" s="360"/>
      <c r="E23" s="360"/>
      <c r="F23" s="274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64" t="s">
        <v>106</v>
      </c>
      <c r="B25" s="365"/>
      <c r="C25" s="365"/>
      <c r="D25" s="365"/>
      <c r="E25" s="365"/>
      <c r="F25" s="366"/>
      <c r="G25" s="177"/>
    </row>
    <row r="26" spans="1:8" ht="53.25" customHeight="1" thickBot="1">
      <c r="A26" s="362" t="s">
        <v>107</v>
      </c>
      <c r="B26" s="363"/>
      <c r="C26" s="178"/>
      <c r="D26" s="178"/>
      <c r="E26" s="179" t="s">
        <v>108</v>
      </c>
      <c r="F26" s="180"/>
      <c r="G26" s="181"/>
    </row>
    <row r="27" spans="1:8" ht="38.25" customHeight="1" thickTop="1">
      <c r="A27" s="182" t="s">
        <v>109</v>
      </c>
      <c r="B27" s="183">
        <v>0</v>
      </c>
      <c r="C27" s="184"/>
      <c r="D27" s="184"/>
      <c r="E27" s="182" t="s">
        <v>110</v>
      </c>
      <c r="F27" s="185">
        <v>10</v>
      </c>
      <c r="G27" s="186"/>
    </row>
    <row r="28" spans="1:8" ht="38.450000000000003" customHeight="1">
      <c r="A28" s="187" t="s">
        <v>111</v>
      </c>
      <c r="B28" s="188">
        <v>0</v>
      </c>
      <c r="C28" s="184"/>
      <c r="D28" s="184"/>
      <c r="E28" s="182" t="s">
        <v>112</v>
      </c>
      <c r="F28" s="189">
        <v>0</v>
      </c>
      <c r="G28" s="190"/>
    </row>
    <row r="29" spans="1:8" ht="51" customHeight="1" thickBot="1">
      <c r="A29" s="191" t="s">
        <v>113</v>
      </c>
      <c r="B29" s="192">
        <v>0</v>
      </c>
      <c r="C29" s="193"/>
      <c r="D29" s="193"/>
      <c r="E29" s="191" t="s">
        <v>114</v>
      </c>
      <c r="F29" s="194"/>
      <c r="G29" s="112"/>
    </row>
    <row r="30" spans="1:8" ht="38.25" customHeight="1" thickBot="1">
      <c r="A30" s="381" t="s">
        <v>115</v>
      </c>
      <c r="B30" s="382"/>
      <c r="C30" s="382"/>
      <c r="D30" s="382"/>
      <c r="E30" s="113"/>
      <c r="F30" s="195"/>
      <c r="G30" s="115"/>
    </row>
    <row r="31" spans="1:8" ht="38.25" customHeight="1">
      <c r="A31" s="196"/>
      <c r="B31" s="196"/>
      <c r="C31" s="196"/>
      <c r="D31" s="196"/>
      <c r="E31" s="117"/>
      <c r="F31" s="197"/>
      <c r="G31" s="44"/>
    </row>
    <row r="32" spans="1:8" ht="35.450000000000003" customHeight="1">
      <c r="A32" s="198"/>
      <c r="B32" s="199"/>
      <c r="C32" s="199"/>
      <c r="D32" s="199"/>
      <c r="E32" s="199"/>
      <c r="F32" s="199"/>
      <c r="G32" s="199"/>
    </row>
    <row r="33" spans="1:7" ht="34.9" customHeight="1">
      <c r="A33" s="200"/>
      <c r="B33" s="232"/>
      <c r="C33" s="202"/>
      <c r="D33" s="202"/>
      <c r="E33" s="202"/>
      <c r="F33" s="202"/>
      <c r="G33" s="202"/>
    </row>
    <row r="34" spans="1:7" ht="35.450000000000003" customHeight="1">
      <c r="A34" s="383"/>
      <c r="B34" s="383"/>
      <c r="C34" s="383"/>
      <c r="D34" s="383"/>
      <c r="E34" s="383"/>
      <c r="F34" s="200"/>
      <c r="G34" s="200"/>
    </row>
    <row r="35" spans="1:7" ht="35.450000000000003" customHeight="1">
      <c r="A35" s="233"/>
      <c r="B35" s="232"/>
      <c r="C35" s="232"/>
      <c r="D35" s="232"/>
      <c r="E35" s="232"/>
      <c r="F35" s="200"/>
      <c r="G35" s="200"/>
    </row>
    <row r="36" spans="1:7" ht="286.89999999999998" customHeight="1">
      <c r="A36" s="383"/>
      <c r="B36" s="383"/>
      <c r="C36" s="383"/>
      <c r="D36" s="383"/>
      <c r="E36" s="383"/>
      <c r="F36" s="383"/>
      <c r="G36" s="383"/>
    </row>
    <row r="37" spans="1:7" ht="37.15" customHeight="1">
      <c r="A37" s="385"/>
      <c r="B37" s="385"/>
      <c r="C37" s="385"/>
      <c r="D37" s="385"/>
      <c r="E37" s="385"/>
      <c r="F37" s="232"/>
      <c r="G37" s="200"/>
    </row>
    <row r="38" spans="1:7" ht="49.9" customHeight="1">
      <c r="A38" s="383"/>
      <c r="B38" s="383"/>
      <c r="C38" s="383"/>
      <c r="D38" s="383"/>
      <c r="E38" s="383"/>
      <c r="F38" s="383"/>
      <c r="G38" s="383"/>
    </row>
    <row r="39" spans="1:7" ht="28.9" customHeight="1">
      <c r="A39" s="383"/>
      <c r="B39" s="383"/>
      <c r="C39" s="383"/>
      <c r="D39" s="383"/>
      <c r="E39" s="383"/>
      <c r="F39" s="383"/>
      <c r="G39" s="383"/>
    </row>
    <row r="40" spans="1:7" ht="28.9" customHeight="1">
      <c r="A40" s="384"/>
      <c r="B40" s="384"/>
      <c r="C40" s="384"/>
      <c r="D40" s="384"/>
      <c r="E40" s="384"/>
      <c r="F40" s="384"/>
      <c r="G40" s="384"/>
    </row>
    <row r="41" spans="1:7" ht="24.6" customHeight="1">
      <c r="A41" s="383"/>
      <c r="B41" s="383"/>
      <c r="C41" s="383"/>
      <c r="D41" s="383"/>
      <c r="E41" s="383"/>
      <c r="F41" s="232"/>
      <c r="G41" s="200"/>
    </row>
    <row r="42" spans="1:7" ht="36" customHeight="1">
      <c r="A42" s="383"/>
      <c r="B42" s="383"/>
      <c r="C42" s="383"/>
      <c r="D42" s="383"/>
      <c r="E42" s="383"/>
      <c r="F42" s="383"/>
      <c r="G42" s="383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41" priority="6" stopIfTrue="1" operator="notEqual">
      <formula>0</formula>
    </cfRule>
  </conditionalFormatting>
  <conditionalFormatting sqref="G17 G12">
    <cfRule type="cellIs" dxfId="40" priority="5" stopIfTrue="1" operator="equal">
      <formula>0</formula>
    </cfRule>
  </conditionalFormatting>
  <conditionalFormatting sqref="G25 G17:G22 G12">
    <cfRule type="cellIs" dxfId="39" priority="4" stopIfTrue="1" operator="notEqual">
      <formula>0</formula>
    </cfRule>
  </conditionalFormatting>
  <conditionalFormatting sqref="G17 G12">
    <cfRule type="cellIs" dxfId="38" priority="3" stopIfTrue="1" operator="equal">
      <formula>0</formula>
    </cfRule>
  </conditionalFormatting>
  <conditionalFormatting sqref="G25 G17:G22 G12">
    <cfRule type="cellIs" dxfId="37" priority="2" stopIfTrue="1" operator="notEqual">
      <formula>0</formula>
    </cfRule>
  </conditionalFormatting>
  <conditionalFormatting sqref="G17 G12">
    <cfRule type="cellIs" dxfId="36" priority="1" stopIfTrue="1" operator="equal">
      <formula>0</formula>
    </cfRule>
  </conditionalFormatting>
  <pageMargins left="0.7" right="0.7" top="0.75" bottom="0.75" header="0.3" footer="0.3"/>
  <drawing r:id="rId1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45</v>
      </c>
      <c r="C6" s="341"/>
      <c r="D6" s="42"/>
      <c r="E6" s="43" t="s">
        <v>73</v>
      </c>
      <c r="F6" s="342" t="s">
        <v>241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242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126">
        <v>72479</v>
      </c>
    </row>
    <row r="10" spans="1:8" ht="34.15" customHeight="1">
      <c r="A10" s="52" t="s">
        <v>81</v>
      </c>
      <c r="B10" s="127">
        <v>161326</v>
      </c>
      <c r="C10" s="48"/>
      <c r="D10" s="48"/>
      <c r="E10" s="54" t="s">
        <v>82</v>
      </c>
      <c r="F10" s="55" t="s">
        <v>83</v>
      </c>
      <c r="G10" s="128">
        <v>72064</v>
      </c>
    </row>
    <row r="11" spans="1:8" ht="36" customHeight="1">
      <c r="A11" s="57" t="s">
        <v>84</v>
      </c>
      <c r="B11" s="129">
        <v>14451</v>
      </c>
      <c r="C11" s="59"/>
      <c r="D11" s="59"/>
      <c r="E11" s="352" t="s">
        <v>85</v>
      </c>
      <c r="F11" s="60" t="s">
        <v>86</v>
      </c>
      <c r="G11" s="61">
        <v>415</v>
      </c>
    </row>
    <row r="12" spans="1:8" ht="33" customHeight="1" thickBot="1">
      <c r="A12" s="62" t="s">
        <v>87</v>
      </c>
      <c r="B12" s="130">
        <v>72064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900000000000006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15" customHeight="1">
      <c r="A17" s="78" t="s">
        <v>97</v>
      </c>
      <c r="B17" s="79">
        <f>SUM(B18,B20,B21,B22)</f>
        <v>162643</v>
      </c>
      <c r="C17" s="79">
        <f>SUM(C18:C22)</f>
        <v>72479</v>
      </c>
      <c r="D17" s="79">
        <f>SUM(D18:D22)</f>
        <v>2</v>
      </c>
      <c r="E17" s="79">
        <f>SUM(E18:E22)</f>
        <v>72064</v>
      </c>
      <c r="F17" s="79">
        <f>SUM(F18:F22)</f>
        <v>413</v>
      </c>
      <c r="G17" s="80">
        <f>SUM(C17-(D17+E17+F17))</f>
        <v>0</v>
      </c>
    </row>
    <row r="18" spans="1:8" ht="36.4" customHeight="1">
      <c r="A18" s="81" t="s">
        <v>98</v>
      </c>
      <c r="B18" s="213">
        <v>5473</v>
      </c>
      <c r="C18" s="82">
        <v>984</v>
      </c>
      <c r="D18" s="83" t="s">
        <v>99</v>
      </c>
      <c r="E18" s="82">
        <v>975</v>
      </c>
      <c r="F18" s="82">
        <v>9</v>
      </c>
      <c r="G18" s="84">
        <f>SUM(C18-(E18+F18))</f>
        <v>0</v>
      </c>
    </row>
    <row r="19" spans="1:8" ht="36.4" customHeight="1">
      <c r="A19" s="85" t="s">
        <v>100</v>
      </c>
      <c r="B19" s="86" t="s">
        <v>99</v>
      </c>
      <c r="C19" s="87">
        <v>0</v>
      </c>
      <c r="D19" s="88" t="s">
        <v>99</v>
      </c>
      <c r="E19" s="89">
        <v>0</v>
      </c>
      <c r="F19" s="89">
        <v>0</v>
      </c>
      <c r="G19" s="90">
        <f>SUM(C19-(E19+F19))</f>
        <v>0</v>
      </c>
    </row>
    <row r="20" spans="1:8" ht="36.4" customHeight="1">
      <c r="A20" s="85" t="s">
        <v>101</v>
      </c>
      <c r="B20" s="89">
        <v>15</v>
      </c>
      <c r="C20" s="89">
        <v>18</v>
      </c>
      <c r="D20" s="91">
        <v>2</v>
      </c>
      <c r="E20" s="87">
        <v>4</v>
      </c>
      <c r="F20" s="87">
        <v>12</v>
      </c>
      <c r="G20" s="90">
        <f>SUM(C20-(D20+E20+F20))</f>
        <v>0</v>
      </c>
    </row>
    <row r="21" spans="1:8" ht="51.6" customHeight="1">
      <c r="A21" s="81" t="s">
        <v>102</v>
      </c>
      <c r="B21" s="89">
        <v>0</v>
      </c>
      <c r="C21" s="89">
        <v>0</v>
      </c>
      <c r="D21" s="88" t="s">
        <v>99</v>
      </c>
      <c r="E21" s="89">
        <v>0</v>
      </c>
      <c r="F21" s="89">
        <v>0</v>
      </c>
      <c r="G21" s="90">
        <f>SUM(C21-(E21+F21))</f>
        <v>0</v>
      </c>
    </row>
    <row r="22" spans="1:8" ht="49.15" customHeight="1">
      <c r="A22" s="92" t="s">
        <v>103</v>
      </c>
      <c r="B22" s="216">
        <v>157155</v>
      </c>
      <c r="C22" s="216">
        <v>71477</v>
      </c>
      <c r="D22" s="91">
        <v>0</v>
      </c>
      <c r="E22" s="216">
        <v>71085</v>
      </c>
      <c r="F22" s="89">
        <v>392</v>
      </c>
      <c r="G22" s="90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74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39</v>
      </c>
      <c r="C27" s="101"/>
      <c r="D27" s="101"/>
      <c r="E27" s="99" t="s">
        <v>110</v>
      </c>
      <c r="F27" s="102">
        <v>102</v>
      </c>
      <c r="G27" s="103"/>
    </row>
    <row r="28" spans="1:8" ht="38.450000000000003" customHeight="1">
      <c r="A28" s="104" t="s">
        <v>111</v>
      </c>
      <c r="B28" s="105">
        <v>3</v>
      </c>
      <c r="C28" s="101"/>
      <c r="D28" s="101"/>
      <c r="E28" s="99" t="s">
        <v>112</v>
      </c>
      <c r="F28" s="106">
        <v>0</v>
      </c>
      <c r="G28" s="107"/>
    </row>
    <row r="29" spans="1:8" ht="51" customHeight="1" thickBot="1">
      <c r="A29" s="108" t="s">
        <v>113</v>
      </c>
      <c r="B29" s="131">
        <v>50798</v>
      </c>
      <c r="C29" s="110"/>
      <c r="D29" s="110"/>
      <c r="E29" s="108" t="s">
        <v>114</v>
      </c>
      <c r="F29" s="111">
        <v>5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>
        <v>39</v>
      </c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9" customHeight="1">
      <c r="A33" s="121"/>
      <c r="B33" s="230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231"/>
      <c r="B35" s="228"/>
      <c r="C35" s="228"/>
      <c r="D35" s="228"/>
      <c r="E35" s="228"/>
      <c r="F35" s="121"/>
      <c r="G35" s="121"/>
    </row>
    <row r="36" spans="1:7" ht="286.89999999999998" customHeight="1">
      <c r="A36" s="329"/>
      <c r="B36" s="329"/>
      <c r="C36" s="329"/>
      <c r="D36" s="329"/>
      <c r="E36" s="329"/>
      <c r="F36" s="329"/>
      <c r="G36" s="329"/>
    </row>
    <row r="37" spans="1:7" ht="37.15" customHeight="1">
      <c r="A37" s="336"/>
      <c r="B37" s="336"/>
      <c r="C37" s="336"/>
      <c r="D37" s="336"/>
      <c r="E37" s="336"/>
      <c r="F37" s="230"/>
      <c r="G37" s="121"/>
    </row>
    <row r="38" spans="1:7" ht="49.9" customHeight="1">
      <c r="A38" s="331"/>
      <c r="B38" s="331"/>
      <c r="C38" s="331"/>
      <c r="D38" s="331"/>
      <c r="E38" s="331"/>
      <c r="F38" s="331"/>
      <c r="G38" s="331"/>
    </row>
    <row r="39" spans="1:7" ht="28.9" customHeight="1">
      <c r="A39" s="329"/>
      <c r="B39" s="329"/>
      <c r="C39" s="329"/>
      <c r="D39" s="329"/>
      <c r="E39" s="329"/>
      <c r="F39" s="329"/>
      <c r="G39" s="329"/>
    </row>
    <row r="40" spans="1:7" ht="28.9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230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35" priority="6" stopIfTrue="1" operator="notEqual">
      <formula>0</formula>
    </cfRule>
  </conditionalFormatting>
  <conditionalFormatting sqref="G17 G12">
    <cfRule type="cellIs" dxfId="34" priority="5" stopIfTrue="1" operator="equal">
      <formula>0</formula>
    </cfRule>
  </conditionalFormatting>
  <conditionalFormatting sqref="G25 G17:G22 G12">
    <cfRule type="cellIs" dxfId="33" priority="4" stopIfTrue="1" operator="notEqual">
      <formula>0</formula>
    </cfRule>
  </conditionalFormatting>
  <conditionalFormatting sqref="G17 G12">
    <cfRule type="cellIs" dxfId="32" priority="3" stopIfTrue="1" operator="equal">
      <formula>0</formula>
    </cfRule>
  </conditionalFormatting>
  <conditionalFormatting sqref="G25 G17:G22 G12">
    <cfRule type="cellIs" dxfId="31" priority="2" stopIfTrue="1" operator="notEqual">
      <formula>0</formula>
    </cfRule>
  </conditionalFormatting>
  <conditionalFormatting sqref="G17 G12">
    <cfRule type="cellIs" dxfId="30" priority="1" stopIfTrue="1" operator="equal">
      <formula>0</formula>
    </cfRule>
  </conditionalFormatting>
  <pageMargins left="0.7" right="0.7" top="0.75" bottom="0.75" header="0.3" footer="0.3"/>
  <drawing r:id="rId1"/>
  <legacyDrawing r:id="rId2"/>
</worksheet>
</file>

<file path=xl/worksheets/sheet36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226</v>
      </c>
      <c r="C6" s="341"/>
      <c r="D6" s="42"/>
      <c r="E6" s="43" t="s">
        <v>73</v>
      </c>
      <c r="F6" s="342" t="s">
        <v>227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228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1886</v>
      </c>
    </row>
    <row r="10" spans="1:8" ht="34.15" customHeight="1">
      <c r="A10" s="52" t="s">
        <v>81</v>
      </c>
      <c r="B10" s="53">
        <v>2919</v>
      </c>
      <c r="C10" s="48"/>
      <c r="D10" s="48"/>
      <c r="E10" s="54" t="s">
        <v>82</v>
      </c>
      <c r="F10" s="55" t="s">
        <v>83</v>
      </c>
      <c r="G10" s="56">
        <v>1882</v>
      </c>
    </row>
    <row r="11" spans="1:8" ht="36" customHeight="1">
      <c r="A11" s="57" t="s">
        <v>84</v>
      </c>
      <c r="B11" s="58">
        <v>118</v>
      </c>
      <c r="C11" s="59"/>
      <c r="D11" s="59"/>
      <c r="E11" s="352" t="s">
        <v>85</v>
      </c>
      <c r="F11" s="60" t="s">
        <v>86</v>
      </c>
      <c r="G11" s="61">
        <v>4</v>
      </c>
    </row>
    <row r="12" spans="1:8" ht="33" customHeight="1" thickBot="1">
      <c r="A12" s="62" t="s">
        <v>87</v>
      </c>
      <c r="B12" s="63">
        <v>1886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900000000000006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15" customHeight="1">
      <c r="A17" s="78" t="s">
        <v>97</v>
      </c>
      <c r="B17" s="79">
        <f>SUM(B18,B20,B21,B22)</f>
        <v>2919</v>
      </c>
      <c r="C17" s="79">
        <f>SUM(C18:C22)</f>
        <v>1886</v>
      </c>
      <c r="D17" s="79">
        <f>SUM(D18:D22)</f>
        <v>0</v>
      </c>
      <c r="E17" s="79">
        <f>SUM(E18:E22)</f>
        <v>1882</v>
      </c>
      <c r="F17" s="79">
        <f>SUM(F18:F22)</f>
        <v>4</v>
      </c>
      <c r="G17" s="80">
        <f>SUM(C17-(D17+E17+F17))</f>
        <v>0</v>
      </c>
    </row>
    <row r="18" spans="1:8" ht="36.4" customHeight="1">
      <c r="A18" s="81" t="s">
        <v>98</v>
      </c>
      <c r="B18" s="82">
        <v>32</v>
      </c>
      <c r="C18" s="82">
        <v>5</v>
      </c>
      <c r="D18" s="83" t="s">
        <v>99</v>
      </c>
      <c r="E18" s="82">
        <v>5</v>
      </c>
      <c r="F18" s="82"/>
      <c r="G18" s="84">
        <f>SUM(C18-(E18+F18))</f>
        <v>0</v>
      </c>
    </row>
    <row r="19" spans="1:8" ht="36.4" customHeight="1">
      <c r="A19" s="85" t="s">
        <v>100</v>
      </c>
      <c r="B19" s="86" t="s">
        <v>99</v>
      </c>
      <c r="C19" s="87"/>
      <c r="D19" s="88" t="s">
        <v>99</v>
      </c>
      <c r="E19" s="89"/>
      <c r="F19" s="89"/>
      <c r="G19" s="90">
        <f>SUM(C19-(E19+F19))</f>
        <v>0</v>
      </c>
    </row>
    <row r="20" spans="1:8" ht="36.4" customHeight="1">
      <c r="A20" s="85" t="s">
        <v>101</v>
      </c>
      <c r="B20" s="89"/>
      <c r="C20" s="89"/>
      <c r="D20" s="91"/>
      <c r="E20" s="87"/>
      <c r="F20" s="87"/>
      <c r="G20" s="90">
        <f>SUM(C20-(D20+E20+F20))</f>
        <v>0</v>
      </c>
    </row>
    <row r="21" spans="1:8" ht="51.6" customHeight="1">
      <c r="A21" s="81" t="s">
        <v>102</v>
      </c>
      <c r="B21" s="89"/>
      <c r="C21" s="89"/>
      <c r="D21" s="88" t="s">
        <v>99</v>
      </c>
      <c r="E21" s="89"/>
      <c r="F21" s="89"/>
      <c r="G21" s="90">
        <f>SUM(C21-(E21+F21))</f>
        <v>0</v>
      </c>
    </row>
    <row r="22" spans="1:8" ht="49.15" customHeight="1">
      <c r="A22" s="92" t="s">
        <v>103</v>
      </c>
      <c r="B22" s="89">
        <v>2887</v>
      </c>
      <c r="C22" s="89">
        <v>1881</v>
      </c>
      <c r="D22" s="91"/>
      <c r="E22" s="89">
        <v>1877</v>
      </c>
      <c r="F22" s="89">
        <v>4</v>
      </c>
      <c r="G22" s="90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74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0</v>
      </c>
      <c r="C27" s="101"/>
      <c r="D27" s="101"/>
      <c r="E27" s="99" t="s">
        <v>110</v>
      </c>
      <c r="F27" s="102">
        <v>0</v>
      </c>
      <c r="G27" s="103"/>
    </row>
    <row r="28" spans="1:8" ht="38.450000000000003" customHeight="1">
      <c r="A28" s="104" t="s">
        <v>111</v>
      </c>
      <c r="B28" s="105">
        <v>0</v>
      </c>
      <c r="C28" s="101"/>
      <c r="D28" s="101"/>
      <c r="E28" s="99" t="s">
        <v>112</v>
      </c>
      <c r="F28" s="106">
        <v>0</v>
      </c>
      <c r="G28" s="107"/>
    </row>
    <row r="29" spans="1:8" ht="51" customHeight="1" thickBot="1">
      <c r="A29" s="108" t="s">
        <v>113</v>
      </c>
      <c r="B29" s="109">
        <v>0</v>
      </c>
      <c r="C29" s="110"/>
      <c r="D29" s="110"/>
      <c r="E29" s="108" t="s">
        <v>114</v>
      </c>
      <c r="F29" s="111">
        <v>0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>
        <v>2</v>
      </c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9" customHeight="1">
      <c r="A33" s="121"/>
      <c r="B33" s="230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231"/>
      <c r="B35" s="228"/>
      <c r="C35" s="228"/>
      <c r="D35" s="228"/>
      <c r="E35" s="228"/>
      <c r="F35" s="121"/>
      <c r="G35" s="121"/>
    </row>
    <row r="36" spans="1:7" ht="286.89999999999998" customHeight="1">
      <c r="A36" s="329"/>
      <c r="B36" s="329"/>
      <c r="C36" s="329"/>
      <c r="D36" s="329"/>
      <c r="E36" s="329"/>
      <c r="F36" s="329"/>
      <c r="G36" s="329"/>
    </row>
    <row r="37" spans="1:7" ht="37.15" customHeight="1">
      <c r="A37" s="336"/>
      <c r="B37" s="336"/>
      <c r="C37" s="336"/>
      <c r="D37" s="336"/>
      <c r="E37" s="336"/>
      <c r="F37" s="230"/>
      <c r="G37" s="121"/>
    </row>
    <row r="38" spans="1:7" ht="49.9" customHeight="1">
      <c r="A38" s="331"/>
      <c r="B38" s="331"/>
      <c r="C38" s="331"/>
      <c r="D38" s="331"/>
      <c r="E38" s="331"/>
      <c r="F38" s="331"/>
      <c r="G38" s="331"/>
    </row>
    <row r="39" spans="1:7" ht="28.9" customHeight="1">
      <c r="A39" s="329"/>
      <c r="B39" s="329"/>
      <c r="C39" s="329"/>
      <c r="D39" s="329"/>
      <c r="E39" s="329"/>
      <c r="F39" s="329"/>
      <c r="G39" s="329"/>
    </row>
    <row r="40" spans="1:7" ht="28.9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230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29" priority="6" stopIfTrue="1" operator="notEqual">
      <formula>0</formula>
    </cfRule>
  </conditionalFormatting>
  <conditionalFormatting sqref="G17 G12">
    <cfRule type="cellIs" dxfId="28" priority="5" stopIfTrue="1" operator="equal">
      <formula>0</formula>
    </cfRule>
  </conditionalFormatting>
  <conditionalFormatting sqref="G25 G17:G22 G12">
    <cfRule type="cellIs" dxfId="27" priority="4" stopIfTrue="1" operator="notEqual">
      <formula>0</formula>
    </cfRule>
  </conditionalFormatting>
  <conditionalFormatting sqref="G17 G12">
    <cfRule type="cellIs" dxfId="26" priority="3" stopIfTrue="1" operator="equal">
      <formula>0</formula>
    </cfRule>
  </conditionalFormatting>
  <conditionalFormatting sqref="G25 G17:G22 G12">
    <cfRule type="cellIs" dxfId="25" priority="2" stopIfTrue="1" operator="notEqual">
      <formula>0</formula>
    </cfRule>
  </conditionalFormatting>
  <conditionalFormatting sqref="G17 G12">
    <cfRule type="cellIs" dxfId="24" priority="1" stopIfTrue="1" operator="equal">
      <formula>0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37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47</v>
      </c>
      <c r="C6" s="341"/>
      <c r="D6" s="42"/>
      <c r="E6" s="43" t="s">
        <v>73</v>
      </c>
      <c r="F6" s="342" t="s">
        <v>229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230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126">
        <v>14527</v>
      </c>
    </row>
    <row r="10" spans="1:8" ht="34.15" customHeight="1">
      <c r="A10" s="52" t="s">
        <v>81</v>
      </c>
      <c r="B10" s="127">
        <v>31794</v>
      </c>
      <c r="C10" s="48"/>
      <c r="D10" s="48"/>
      <c r="E10" s="54" t="s">
        <v>82</v>
      </c>
      <c r="F10" s="55" t="s">
        <v>83</v>
      </c>
      <c r="G10" s="128">
        <v>14349</v>
      </c>
    </row>
    <row r="11" spans="1:8" ht="36" customHeight="1">
      <c r="A11" s="57" t="s">
        <v>84</v>
      </c>
      <c r="B11" s="129">
        <v>3557</v>
      </c>
      <c r="C11" s="59"/>
      <c r="D11" s="59"/>
      <c r="E11" s="352" t="s">
        <v>85</v>
      </c>
      <c r="F11" s="60" t="s">
        <v>86</v>
      </c>
      <c r="G11" s="61">
        <v>178</v>
      </c>
    </row>
    <row r="12" spans="1:8" ht="33" customHeight="1" thickBot="1">
      <c r="A12" s="62" t="s">
        <v>87</v>
      </c>
      <c r="B12" s="130">
        <v>14351</v>
      </c>
      <c r="C12" s="398" t="s">
        <v>231</v>
      </c>
      <c r="D12" s="399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900000000000006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15" customHeight="1">
      <c r="A17" s="78" t="s">
        <v>97</v>
      </c>
      <c r="B17" s="79">
        <f>SUM(B18,B20,B21,B22)</f>
        <v>31795</v>
      </c>
      <c r="C17" s="79">
        <f>SUM(C18:C22)</f>
        <v>14527</v>
      </c>
      <c r="D17" s="79">
        <f>SUM(D18:D22)</f>
        <v>1</v>
      </c>
      <c r="E17" s="79">
        <f>SUM(E18:E22)</f>
        <v>14349</v>
      </c>
      <c r="F17" s="79">
        <f>SUM(F18:F22)</f>
        <v>177</v>
      </c>
      <c r="G17" s="80">
        <f>SUM(C17-(D17+E17+F17))</f>
        <v>0</v>
      </c>
    </row>
    <row r="18" spans="1:8" ht="36.4" customHeight="1">
      <c r="A18" s="81" t="s">
        <v>98</v>
      </c>
      <c r="B18" s="82">
        <v>313</v>
      </c>
      <c r="C18" s="82">
        <v>50</v>
      </c>
      <c r="D18" s="83" t="s">
        <v>99</v>
      </c>
      <c r="E18" s="82">
        <v>50</v>
      </c>
      <c r="F18" s="82">
        <v>0</v>
      </c>
      <c r="G18" s="84">
        <f>SUM(C18-(E18+F18))</f>
        <v>0</v>
      </c>
    </row>
    <row r="19" spans="1:8" ht="36.4" customHeight="1">
      <c r="A19" s="85" t="s">
        <v>100</v>
      </c>
      <c r="B19" s="86" t="s">
        <v>99</v>
      </c>
      <c r="C19" s="87">
        <v>0</v>
      </c>
      <c r="D19" s="88" t="s">
        <v>99</v>
      </c>
      <c r="E19" s="89">
        <v>0</v>
      </c>
      <c r="F19" s="89">
        <v>0</v>
      </c>
      <c r="G19" s="90">
        <f>SUM(C19-(E19+F19))</f>
        <v>0</v>
      </c>
    </row>
    <row r="20" spans="1:8" ht="36.4" customHeight="1">
      <c r="A20" s="85" t="s">
        <v>101</v>
      </c>
      <c r="B20" s="89">
        <v>1</v>
      </c>
      <c r="C20" s="89">
        <v>2</v>
      </c>
      <c r="D20" s="91">
        <v>1</v>
      </c>
      <c r="E20" s="87">
        <v>1</v>
      </c>
      <c r="F20" s="87">
        <v>0</v>
      </c>
      <c r="G20" s="90">
        <f>SUM(C20-(D20+E20+F20))</f>
        <v>0</v>
      </c>
    </row>
    <row r="21" spans="1:8" ht="51.6" customHeight="1">
      <c r="A21" s="81" t="s">
        <v>102</v>
      </c>
      <c r="B21" s="89">
        <v>0</v>
      </c>
      <c r="C21" s="89">
        <v>0</v>
      </c>
      <c r="D21" s="88" t="s">
        <v>99</v>
      </c>
      <c r="E21" s="89">
        <v>0</v>
      </c>
      <c r="F21" s="89">
        <v>0</v>
      </c>
      <c r="G21" s="90">
        <f>SUM(C21-(E21+F21))</f>
        <v>0</v>
      </c>
    </row>
    <row r="22" spans="1:8" ht="49.15" customHeight="1">
      <c r="A22" s="92" t="s">
        <v>103</v>
      </c>
      <c r="B22" s="216">
        <v>31481</v>
      </c>
      <c r="C22" s="216">
        <v>14475</v>
      </c>
      <c r="D22" s="91">
        <v>0</v>
      </c>
      <c r="E22" s="216">
        <v>14298</v>
      </c>
      <c r="F22" s="89">
        <v>177</v>
      </c>
      <c r="G22" s="90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74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2</v>
      </c>
      <c r="C27" s="101"/>
      <c r="D27" s="101"/>
      <c r="E27" s="99" t="s">
        <v>110</v>
      </c>
      <c r="F27" s="102">
        <v>0</v>
      </c>
      <c r="G27" s="103"/>
    </row>
    <row r="28" spans="1:8" ht="38.450000000000003" customHeight="1">
      <c r="A28" s="104" t="s">
        <v>111</v>
      </c>
      <c r="B28" s="105">
        <v>0</v>
      </c>
      <c r="C28" s="101"/>
      <c r="D28" s="101"/>
      <c r="E28" s="99" t="s">
        <v>112</v>
      </c>
      <c r="F28" s="106">
        <v>2</v>
      </c>
      <c r="G28" s="107"/>
    </row>
    <row r="29" spans="1:8" ht="51" customHeight="1" thickBot="1">
      <c r="A29" s="108" t="s">
        <v>113</v>
      </c>
      <c r="B29" s="131">
        <v>7663</v>
      </c>
      <c r="C29" s="110"/>
      <c r="D29" s="110"/>
      <c r="E29" s="108" t="s">
        <v>114</v>
      </c>
      <c r="F29" s="111">
        <v>1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>
        <v>3</v>
      </c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9" customHeight="1">
      <c r="A33" s="121"/>
      <c r="B33" s="230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231"/>
      <c r="B35" s="228"/>
      <c r="C35" s="228"/>
      <c r="D35" s="228"/>
      <c r="E35" s="228"/>
      <c r="F35" s="121"/>
      <c r="G35" s="121"/>
    </row>
    <row r="36" spans="1:7" ht="286.89999999999998" customHeight="1">
      <c r="A36" s="329"/>
      <c r="B36" s="329"/>
      <c r="C36" s="329"/>
      <c r="D36" s="329"/>
      <c r="E36" s="329"/>
      <c r="F36" s="329"/>
      <c r="G36" s="329"/>
    </row>
    <row r="37" spans="1:7" ht="37.15" customHeight="1">
      <c r="A37" s="336"/>
      <c r="B37" s="336"/>
      <c r="C37" s="336"/>
      <c r="D37" s="336"/>
      <c r="E37" s="336"/>
      <c r="F37" s="230"/>
      <c r="G37" s="121"/>
    </row>
    <row r="38" spans="1:7" ht="49.9" customHeight="1">
      <c r="A38" s="331"/>
      <c r="B38" s="331"/>
      <c r="C38" s="331"/>
      <c r="D38" s="331"/>
      <c r="E38" s="331"/>
      <c r="F38" s="331"/>
      <c r="G38" s="331"/>
    </row>
    <row r="39" spans="1:7" ht="28.9" customHeight="1">
      <c r="A39" s="329"/>
      <c r="B39" s="329"/>
      <c r="C39" s="329"/>
      <c r="D39" s="329"/>
      <c r="E39" s="329"/>
      <c r="F39" s="329"/>
      <c r="G39" s="329"/>
    </row>
    <row r="40" spans="1:7" ht="28.9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230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3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  <mergeCell ref="C12:D12"/>
  </mergeCells>
  <conditionalFormatting sqref="G25 G17:G22 G12">
    <cfRule type="cellIs" dxfId="23" priority="6" stopIfTrue="1" operator="notEqual">
      <formula>0</formula>
    </cfRule>
  </conditionalFormatting>
  <conditionalFormatting sqref="G17 G12">
    <cfRule type="cellIs" dxfId="22" priority="5" stopIfTrue="1" operator="equal">
      <formula>0</formula>
    </cfRule>
  </conditionalFormatting>
  <conditionalFormatting sqref="G25 G17:G22 G12">
    <cfRule type="cellIs" dxfId="21" priority="4" stopIfTrue="1" operator="notEqual">
      <formula>0</formula>
    </cfRule>
  </conditionalFormatting>
  <conditionalFormatting sqref="G17 G12">
    <cfRule type="cellIs" dxfId="20" priority="3" stopIfTrue="1" operator="equal">
      <formula>0</formula>
    </cfRule>
  </conditionalFormatting>
  <conditionalFormatting sqref="G25 G17:G22 G12">
    <cfRule type="cellIs" dxfId="19" priority="2" stopIfTrue="1" operator="notEqual">
      <formula>0</formula>
    </cfRule>
  </conditionalFormatting>
  <conditionalFormatting sqref="G17 G12">
    <cfRule type="cellIs" dxfId="18" priority="1" stopIfTrue="1" operator="equal">
      <formula>0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38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232</v>
      </c>
      <c r="C6" s="341"/>
      <c r="D6" s="42"/>
      <c r="E6" s="43" t="s">
        <v>73</v>
      </c>
      <c r="F6" s="342" t="s">
        <v>233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234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70444</v>
      </c>
    </row>
    <row r="10" spans="1:8" ht="34.15" customHeight="1">
      <c r="A10" s="52" t="s">
        <v>81</v>
      </c>
      <c r="B10" s="127">
        <v>127002</v>
      </c>
      <c r="C10" s="48"/>
      <c r="D10" s="48"/>
      <c r="E10" s="54" t="s">
        <v>82</v>
      </c>
      <c r="F10" s="55" t="s">
        <v>83</v>
      </c>
      <c r="G10" s="56">
        <v>69709</v>
      </c>
    </row>
    <row r="11" spans="1:8" ht="36" customHeight="1">
      <c r="A11" s="57" t="s">
        <v>84</v>
      </c>
      <c r="B11" s="58">
        <v>9788</v>
      </c>
      <c r="C11" s="59"/>
      <c r="D11" s="59"/>
      <c r="E11" s="352" t="s">
        <v>85</v>
      </c>
      <c r="F11" s="60" t="s">
        <v>86</v>
      </c>
      <c r="G11" s="61">
        <v>735</v>
      </c>
    </row>
    <row r="12" spans="1:8" ht="33" customHeight="1" thickBot="1">
      <c r="A12" s="62" t="s">
        <v>87</v>
      </c>
      <c r="B12" s="63">
        <v>69705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900000000000006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15" customHeight="1">
      <c r="A17" s="78" t="s">
        <v>97</v>
      </c>
      <c r="B17" s="79">
        <f>SUM(B18,B20,B21,B22)</f>
        <v>128606</v>
      </c>
      <c r="C17" s="79">
        <f>SUM(C18:C22)</f>
        <v>70444</v>
      </c>
      <c r="D17" s="79">
        <f>SUM(D18:D22)</f>
        <v>4</v>
      </c>
      <c r="E17" s="79">
        <f>SUM(E18:E22)</f>
        <v>69709</v>
      </c>
      <c r="F17" s="79">
        <f>SUM(F18:F22)</f>
        <v>731</v>
      </c>
      <c r="G17" s="80">
        <f>SUM(C17-(D17+E17+F17))</f>
        <v>0</v>
      </c>
    </row>
    <row r="18" spans="1:8" ht="36.4" customHeight="1">
      <c r="A18" s="81" t="s">
        <v>98</v>
      </c>
      <c r="B18" s="82">
        <v>1228</v>
      </c>
      <c r="C18" s="82">
        <v>253</v>
      </c>
      <c r="D18" s="83" t="s">
        <v>99</v>
      </c>
      <c r="E18" s="82">
        <v>247</v>
      </c>
      <c r="F18" s="82">
        <v>6</v>
      </c>
      <c r="G18" s="84">
        <f>SUM(C18-(E18+F18))</f>
        <v>0</v>
      </c>
    </row>
    <row r="19" spans="1:8" ht="36.4" customHeight="1">
      <c r="A19" s="85" t="s">
        <v>100</v>
      </c>
      <c r="B19" s="86" t="s">
        <v>99</v>
      </c>
      <c r="C19" s="87"/>
      <c r="D19" s="88" t="s">
        <v>99</v>
      </c>
      <c r="E19" s="89"/>
      <c r="F19" s="89"/>
      <c r="G19" s="90">
        <f>SUM(C19-(E19+F19))</f>
        <v>0</v>
      </c>
    </row>
    <row r="20" spans="1:8" ht="36.4" customHeight="1">
      <c r="A20" s="85" t="s">
        <v>101</v>
      </c>
      <c r="B20" s="89">
        <v>5</v>
      </c>
      <c r="C20" s="89">
        <v>27</v>
      </c>
      <c r="D20" s="91">
        <v>4</v>
      </c>
      <c r="E20" s="87">
        <v>18</v>
      </c>
      <c r="F20" s="87">
        <v>5</v>
      </c>
      <c r="G20" s="90">
        <f>SUM(C20-(D20+E20+F20))</f>
        <v>0</v>
      </c>
    </row>
    <row r="21" spans="1:8" ht="51.6" customHeight="1">
      <c r="A21" s="81" t="s">
        <v>102</v>
      </c>
      <c r="B21" s="89">
        <v>1</v>
      </c>
      <c r="C21" s="89">
        <v>1</v>
      </c>
      <c r="D21" s="88" t="s">
        <v>99</v>
      </c>
      <c r="E21" s="89">
        <v>1</v>
      </c>
      <c r="F21" s="89"/>
      <c r="G21" s="90">
        <f>SUM(C21-(E21+F21))</f>
        <v>0</v>
      </c>
    </row>
    <row r="22" spans="1:8" ht="49.15" customHeight="1">
      <c r="A22" s="92" t="s">
        <v>103</v>
      </c>
      <c r="B22" s="89">
        <v>127372</v>
      </c>
      <c r="C22" s="89">
        <v>70163</v>
      </c>
      <c r="D22" s="91"/>
      <c r="E22" s="89">
        <v>69443</v>
      </c>
      <c r="F22" s="89">
        <v>720</v>
      </c>
      <c r="G22" s="90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74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68</v>
      </c>
      <c r="C27" s="101"/>
      <c r="D27" s="101"/>
      <c r="E27" s="99" t="s">
        <v>110</v>
      </c>
      <c r="F27" s="102">
        <v>282</v>
      </c>
      <c r="G27" s="103"/>
    </row>
    <row r="28" spans="1:8" ht="38.450000000000003" customHeight="1">
      <c r="A28" s="104" t="s">
        <v>111</v>
      </c>
      <c r="B28" s="105">
        <v>6</v>
      </c>
      <c r="C28" s="101"/>
      <c r="D28" s="101"/>
      <c r="E28" s="99" t="s">
        <v>112</v>
      </c>
      <c r="F28" s="106">
        <v>0</v>
      </c>
      <c r="G28" s="107"/>
    </row>
    <row r="29" spans="1:8" ht="51" customHeight="1" thickBot="1">
      <c r="A29" s="108" t="s">
        <v>113</v>
      </c>
      <c r="B29" s="109">
        <v>35311</v>
      </c>
      <c r="C29" s="110"/>
      <c r="D29" s="110"/>
      <c r="E29" s="108" t="s">
        <v>114</v>
      </c>
      <c r="F29" s="111">
        <v>0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>
        <v>0</v>
      </c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9" customHeight="1">
      <c r="A33" s="121"/>
      <c r="B33" s="230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231"/>
      <c r="B35" s="228"/>
      <c r="C35" s="228"/>
      <c r="D35" s="228"/>
      <c r="E35" s="228"/>
      <c r="F35" s="121"/>
      <c r="G35" s="121"/>
    </row>
    <row r="36" spans="1:7" ht="286.89999999999998" customHeight="1">
      <c r="A36" s="329"/>
      <c r="B36" s="329"/>
      <c r="C36" s="329"/>
      <c r="D36" s="329"/>
      <c r="E36" s="329"/>
      <c r="F36" s="329"/>
      <c r="G36" s="329"/>
    </row>
    <row r="37" spans="1:7" ht="37.15" customHeight="1">
      <c r="A37" s="336"/>
      <c r="B37" s="336"/>
      <c r="C37" s="336"/>
      <c r="D37" s="336"/>
      <c r="E37" s="336"/>
      <c r="F37" s="230"/>
      <c r="G37" s="121"/>
    </row>
    <row r="38" spans="1:7" ht="49.9" customHeight="1">
      <c r="A38" s="331"/>
      <c r="B38" s="331"/>
      <c r="C38" s="331"/>
      <c r="D38" s="331"/>
      <c r="E38" s="331"/>
      <c r="F38" s="331"/>
      <c r="G38" s="331"/>
    </row>
    <row r="39" spans="1:7" ht="28.9" customHeight="1">
      <c r="A39" s="329"/>
      <c r="B39" s="329"/>
      <c r="C39" s="329"/>
      <c r="D39" s="329"/>
      <c r="E39" s="329"/>
      <c r="F39" s="329"/>
      <c r="G39" s="329"/>
    </row>
    <row r="40" spans="1:7" ht="28.9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230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17" priority="6" stopIfTrue="1" operator="notEqual">
      <formula>0</formula>
    </cfRule>
  </conditionalFormatting>
  <conditionalFormatting sqref="G17 G12">
    <cfRule type="cellIs" dxfId="16" priority="5" stopIfTrue="1" operator="equal">
      <formula>0</formula>
    </cfRule>
  </conditionalFormatting>
  <conditionalFormatting sqref="G25 G17:G22 G12">
    <cfRule type="cellIs" dxfId="15" priority="4" stopIfTrue="1" operator="notEqual">
      <formula>0</formula>
    </cfRule>
  </conditionalFormatting>
  <conditionalFormatting sqref="G17 G12">
    <cfRule type="cellIs" dxfId="14" priority="3" stopIfTrue="1" operator="equal">
      <formula>0</formula>
    </cfRule>
  </conditionalFormatting>
  <conditionalFormatting sqref="G25 G17:G22 G12">
    <cfRule type="cellIs" dxfId="13" priority="2" stopIfTrue="1" operator="notEqual">
      <formula>0</formula>
    </cfRule>
  </conditionalFormatting>
  <conditionalFormatting sqref="G17 G12">
    <cfRule type="cellIs" dxfId="12" priority="1" stopIfTrue="1" operator="equal">
      <formula>0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39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5703125" customWidth="1"/>
    <col min="5" max="5" width="33.5703125" customWidth="1"/>
    <col min="6" max="6" width="32.140625" customWidth="1"/>
    <col min="7" max="7" width="34.85546875" customWidth="1"/>
    <col min="257" max="257" width="36.5703125" customWidth="1"/>
    <col min="258" max="258" width="31.42578125" customWidth="1"/>
    <col min="259" max="259" width="31.5703125" customWidth="1"/>
    <col min="260" max="260" width="27.5703125" customWidth="1"/>
    <col min="261" max="261" width="33.5703125" customWidth="1"/>
    <col min="262" max="262" width="32.140625" customWidth="1"/>
    <col min="263" max="263" width="34.85546875" customWidth="1"/>
    <col min="513" max="513" width="36.5703125" customWidth="1"/>
    <col min="514" max="514" width="31.42578125" customWidth="1"/>
    <col min="515" max="515" width="31.5703125" customWidth="1"/>
    <col min="516" max="516" width="27.5703125" customWidth="1"/>
    <col min="517" max="517" width="33.5703125" customWidth="1"/>
    <col min="518" max="518" width="32.140625" customWidth="1"/>
    <col min="519" max="519" width="34.85546875" customWidth="1"/>
    <col min="769" max="769" width="36.5703125" customWidth="1"/>
    <col min="770" max="770" width="31.42578125" customWidth="1"/>
    <col min="771" max="771" width="31.5703125" customWidth="1"/>
    <col min="772" max="772" width="27.5703125" customWidth="1"/>
    <col min="773" max="773" width="33.5703125" customWidth="1"/>
    <col min="774" max="774" width="32.140625" customWidth="1"/>
    <col min="775" max="775" width="34.85546875" customWidth="1"/>
    <col min="1025" max="1025" width="36.5703125" customWidth="1"/>
    <col min="1026" max="1026" width="31.42578125" customWidth="1"/>
    <col min="1027" max="1027" width="31.5703125" customWidth="1"/>
    <col min="1028" max="1028" width="27.5703125" customWidth="1"/>
    <col min="1029" max="1029" width="33.5703125" customWidth="1"/>
    <col min="1030" max="1030" width="32.140625" customWidth="1"/>
    <col min="1031" max="1031" width="34.85546875" customWidth="1"/>
    <col min="1281" max="1281" width="36.5703125" customWidth="1"/>
    <col min="1282" max="1282" width="31.42578125" customWidth="1"/>
    <col min="1283" max="1283" width="31.5703125" customWidth="1"/>
    <col min="1284" max="1284" width="27.5703125" customWidth="1"/>
    <col min="1285" max="1285" width="33.5703125" customWidth="1"/>
    <col min="1286" max="1286" width="32.140625" customWidth="1"/>
    <col min="1287" max="1287" width="34.85546875" customWidth="1"/>
    <col min="1537" max="1537" width="36.5703125" customWidth="1"/>
    <col min="1538" max="1538" width="31.42578125" customWidth="1"/>
    <col min="1539" max="1539" width="31.5703125" customWidth="1"/>
    <col min="1540" max="1540" width="27.5703125" customWidth="1"/>
    <col min="1541" max="1541" width="33.5703125" customWidth="1"/>
    <col min="1542" max="1542" width="32.140625" customWidth="1"/>
    <col min="1543" max="1543" width="34.85546875" customWidth="1"/>
    <col min="1793" max="1793" width="36.5703125" customWidth="1"/>
    <col min="1794" max="1794" width="31.42578125" customWidth="1"/>
    <col min="1795" max="1795" width="31.5703125" customWidth="1"/>
    <col min="1796" max="1796" width="27.5703125" customWidth="1"/>
    <col min="1797" max="1797" width="33.5703125" customWidth="1"/>
    <col min="1798" max="1798" width="32.140625" customWidth="1"/>
    <col min="1799" max="1799" width="34.85546875" customWidth="1"/>
    <col min="2049" max="2049" width="36.5703125" customWidth="1"/>
    <col min="2050" max="2050" width="31.42578125" customWidth="1"/>
    <col min="2051" max="2051" width="31.5703125" customWidth="1"/>
    <col min="2052" max="2052" width="27.5703125" customWidth="1"/>
    <col min="2053" max="2053" width="33.5703125" customWidth="1"/>
    <col min="2054" max="2054" width="32.140625" customWidth="1"/>
    <col min="2055" max="2055" width="34.85546875" customWidth="1"/>
    <col min="2305" max="2305" width="36.5703125" customWidth="1"/>
    <col min="2306" max="2306" width="31.42578125" customWidth="1"/>
    <col min="2307" max="2307" width="31.5703125" customWidth="1"/>
    <col min="2308" max="2308" width="27.5703125" customWidth="1"/>
    <col min="2309" max="2309" width="33.5703125" customWidth="1"/>
    <col min="2310" max="2310" width="32.140625" customWidth="1"/>
    <col min="2311" max="2311" width="34.85546875" customWidth="1"/>
    <col min="2561" max="2561" width="36.5703125" customWidth="1"/>
    <col min="2562" max="2562" width="31.42578125" customWidth="1"/>
    <col min="2563" max="2563" width="31.5703125" customWidth="1"/>
    <col min="2564" max="2564" width="27.5703125" customWidth="1"/>
    <col min="2565" max="2565" width="33.5703125" customWidth="1"/>
    <col min="2566" max="2566" width="32.140625" customWidth="1"/>
    <col min="2567" max="2567" width="34.85546875" customWidth="1"/>
    <col min="2817" max="2817" width="36.5703125" customWidth="1"/>
    <col min="2818" max="2818" width="31.42578125" customWidth="1"/>
    <col min="2819" max="2819" width="31.5703125" customWidth="1"/>
    <col min="2820" max="2820" width="27.5703125" customWidth="1"/>
    <col min="2821" max="2821" width="33.5703125" customWidth="1"/>
    <col min="2822" max="2822" width="32.140625" customWidth="1"/>
    <col min="2823" max="2823" width="34.85546875" customWidth="1"/>
    <col min="3073" max="3073" width="36.5703125" customWidth="1"/>
    <col min="3074" max="3074" width="31.42578125" customWidth="1"/>
    <col min="3075" max="3075" width="31.5703125" customWidth="1"/>
    <col min="3076" max="3076" width="27.5703125" customWidth="1"/>
    <col min="3077" max="3077" width="33.5703125" customWidth="1"/>
    <col min="3078" max="3078" width="32.140625" customWidth="1"/>
    <col min="3079" max="3079" width="34.85546875" customWidth="1"/>
    <col min="3329" max="3329" width="36.5703125" customWidth="1"/>
    <col min="3330" max="3330" width="31.42578125" customWidth="1"/>
    <col min="3331" max="3331" width="31.5703125" customWidth="1"/>
    <col min="3332" max="3332" width="27.5703125" customWidth="1"/>
    <col min="3333" max="3333" width="33.5703125" customWidth="1"/>
    <col min="3334" max="3334" width="32.140625" customWidth="1"/>
    <col min="3335" max="3335" width="34.85546875" customWidth="1"/>
    <col min="3585" max="3585" width="36.5703125" customWidth="1"/>
    <col min="3586" max="3586" width="31.42578125" customWidth="1"/>
    <col min="3587" max="3587" width="31.5703125" customWidth="1"/>
    <col min="3588" max="3588" width="27.5703125" customWidth="1"/>
    <col min="3589" max="3589" width="33.5703125" customWidth="1"/>
    <col min="3590" max="3590" width="32.140625" customWidth="1"/>
    <col min="3591" max="3591" width="34.85546875" customWidth="1"/>
    <col min="3841" max="3841" width="36.5703125" customWidth="1"/>
    <col min="3842" max="3842" width="31.42578125" customWidth="1"/>
    <col min="3843" max="3843" width="31.5703125" customWidth="1"/>
    <col min="3844" max="3844" width="27.5703125" customWidth="1"/>
    <col min="3845" max="3845" width="33.5703125" customWidth="1"/>
    <col min="3846" max="3846" width="32.140625" customWidth="1"/>
    <col min="3847" max="3847" width="34.85546875" customWidth="1"/>
    <col min="4097" max="4097" width="36.5703125" customWidth="1"/>
    <col min="4098" max="4098" width="31.42578125" customWidth="1"/>
    <col min="4099" max="4099" width="31.5703125" customWidth="1"/>
    <col min="4100" max="4100" width="27.5703125" customWidth="1"/>
    <col min="4101" max="4101" width="33.5703125" customWidth="1"/>
    <col min="4102" max="4102" width="32.140625" customWidth="1"/>
    <col min="4103" max="4103" width="34.85546875" customWidth="1"/>
    <col min="4353" max="4353" width="36.5703125" customWidth="1"/>
    <col min="4354" max="4354" width="31.42578125" customWidth="1"/>
    <col min="4355" max="4355" width="31.5703125" customWidth="1"/>
    <col min="4356" max="4356" width="27.5703125" customWidth="1"/>
    <col min="4357" max="4357" width="33.5703125" customWidth="1"/>
    <col min="4358" max="4358" width="32.140625" customWidth="1"/>
    <col min="4359" max="4359" width="34.85546875" customWidth="1"/>
    <col min="4609" max="4609" width="36.5703125" customWidth="1"/>
    <col min="4610" max="4610" width="31.42578125" customWidth="1"/>
    <col min="4611" max="4611" width="31.5703125" customWidth="1"/>
    <col min="4612" max="4612" width="27.5703125" customWidth="1"/>
    <col min="4613" max="4613" width="33.5703125" customWidth="1"/>
    <col min="4614" max="4614" width="32.140625" customWidth="1"/>
    <col min="4615" max="4615" width="34.85546875" customWidth="1"/>
    <col min="4865" max="4865" width="36.5703125" customWidth="1"/>
    <col min="4866" max="4866" width="31.42578125" customWidth="1"/>
    <col min="4867" max="4867" width="31.5703125" customWidth="1"/>
    <col min="4868" max="4868" width="27.5703125" customWidth="1"/>
    <col min="4869" max="4869" width="33.5703125" customWidth="1"/>
    <col min="4870" max="4870" width="32.140625" customWidth="1"/>
    <col min="4871" max="4871" width="34.85546875" customWidth="1"/>
    <col min="5121" max="5121" width="36.5703125" customWidth="1"/>
    <col min="5122" max="5122" width="31.42578125" customWidth="1"/>
    <col min="5123" max="5123" width="31.5703125" customWidth="1"/>
    <col min="5124" max="5124" width="27.5703125" customWidth="1"/>
    <col min="5125" max="5125" width="33.5703125" customWidth="1"/>
    <col min="5126" max="5126" width="32.140625" customWidth="1"/>
    <col min="5127" max="5127" width="34.85546875" customWidth="1"/>
    <col min="5377" max="5377" width="36.5703125" customWidth="1"/>
    <col min="5378" max="5378" width="31.42578125" customWidth="1"/>
    <col min="5379" max="5379" width="31.5703125" customWidth="1"/>
    <col min="5380" max="5380" width="27.5703125" customWidth="1"/>
    <col min="5381" max="5381" width="33.5703125" customWidth="1"/>
    <col min="5382" max="5382" width="32.140625" customWidth="1"/>
    <col min="5383" max="5383" width="34.85546875" customWidth="1"/>
    <col min="5633" max="5633" width="36.5703125" customWidth="1"/>
    <col min="5634" max="5634" width="31.42578125" customWidth="1"/>
    <col min="5635" max="5635" width="31.5703125" customWidth="1"/>
    <col min="5636" max="5636" width="27.5703125" customWidth="1"/>
    <col min="5637" max="5637" width="33.5703125" customWidth="1"/>
    <col min="5638" max="5638" width="32.140625" customWidth="1"/>
    <col min="5639" max="5639" width="34.85546875" customWidth="1"/>
    <col min="5889" max="5889" width="36.5703125" customWidth="1"/>
    <col min="5890" max="5890" width="31.42578125" customWidth="1"/>
    <col min="5891" max="5891" width="31.5703125" customWidth="1"/>
    <col min="5892" max="5892" width="27.5703125" customWidth="1"/>
    <col min="5893" max="5893" width="33.5703125" customWidth="1"/>
    <col min="5894" max="5894" width="32.140625" customWidth="1"/>
    <col min="5895" max="5895" width="34.85546875" customWidth="1"/>
    <col min="6145" max="6145" width="36.5703125" customWidth="1"/>
    <col min="6146" max="6146" width="31.42578125" customWidth="1"/>
    <col min="6147" max="6147" width="31.5703125" customWidth="1"/>
    <col min="6148" max="6148" width="27.5703125" customWidth="1"/>
    <col min="6149" max="6149" width="33.5703125" customWidth="1"/>
    <col min="6150" max="6150" width="32.140625" customWidth="1"/>
    <col min="6151" max="6151" width="34.85546875" customWidth="1"/>
    <col min="6401" max="6401" width="36.5703125" customWidth="1"/>
    <col min="6402" max="6402" width="31.42578125" customWidth="1"/>
    <col min="6403" max="6403" width="31.5703125" customWidth="1"/>
    <col min="6404" max="6404" width="27.5703125" customWidth="1"/>
    <col min="6405" max="6405" width="33.5703125" customWidth="1"/>
    <col min="6406" max="6406" width="32.140625" customWidth="1"/>
    <col min="6407" max="6407" width="34.85546875" customWidth="1"/>
    <col min="6657" max="6657" width="36.5703125" customWidth="1"/>
    <col min="6658" max="6658" width="31.42578125" customWidth="1"/>
    <col min="6659" max="6659" width="31.5703125" customWidth="1"/>
    <col min="6660" max="6660" width="27.5703125" customWidth="1"/>
    <col min="6661" max="6661" width="33.5703125" customWidth="1"/>
    <col min="6662" max="6662" width="32.140625" customWidth="1"/>
    <col min="6663" max="6663" width="34.85546875" customWidth="1"/>
    <col min="6913" max="6913" width="36.5703125" customWidth="1"/>
    <col min="6914" max="6914" width="31.42578125" customWidth="1"/>
    <col min="6915" max="6915" width="31.5703125" customWidth="1"/>
    <col min="6916" max="6916" width="27.5703125" customWidth="1"/>
    <col min="6917" max="6917" width="33.5703125" customWidth="1"/>
    <col min="6918" max="6918" width="32.140625" customWidth="1"/>
    <col min="6919" max="6919" width="34.85546875" customWidth="1"/>
    <col min="7169" max="7169" width="36.5703125" customWidth="1"/>
    <col min="7170" max="7170" width="31.42578125" customWidth="1"/>
    <col min="7171" max="7171" width="31.5703125" customWidth="1"/>
    <col min="7172" max="7172" width="27.5703125" customWidth="1"/>
    <col min="7173" max="7173" width="33.5703125" customWidth="1"/>
    <col min="7174" max="7174" width="32.140625" customWidth="1"/>
    <col min="7175" max="7175" width="34.85546875" customWidth="1"/>
    <col min="7425" max="7425" width="36.5703125" customWidth="1"/>
    <col min="7426" max="7426" width="31.42578125" customWidth="1"/>
    <col min="7427" max="7427" width="31.5703125" customWidth="1"/>
    <col min="7428" max="7428" width="27.5703125" customWidth="1"/>
    <col min="7429" max="7429" width="33.5703125" customWidth="1"/>
    <col min="7430" max="7430" width="32.140625" customWidth="1"/>
    <col min="7431" max="7431" width="34.85546875" customWidth="1"/>
    <col min="7681" max="7681" width="36.5703125" customWidth="1"/>
    <col min="7682" max="7682" width="31.42578125" customWidth="1"/>
    <col min="7683" max="7683" width="31.5703125" customWidth="1"/>
    <col min="7684" max="7684" width="27.5703125" customWidth="1"/>
    <col min="7685" max="7685" width="33.5703125" customWidth="1"/>
    <col min="7686" max="7686" width="32.140625" customWidth="1"/>
    <col min="7687" max="7687" width="34.85546875" customWidth="1"/>
    <col min="7937" max="7937" width="36.5703125" customWidth="1"/>
    <col min="7938" max="7938" width="31.42578125" customWidth="1"/>
    <col min="7939" max="7939" width="31.5703125" customWidth="1"/>
    <col min="7940" max="7940" width="27.5703125" customWidth="1"/>
    <col min="7941" max="7941" width="33.5703125" customWidth="1"/>
    <col min="7942" max="7942" width="32.140625" customWidth="1"/>
    <col min="7943" max="7943" width="34.85546875" customWidth="1"/>
    <col min="8193" max="8193" width="36.5703125" customWidth="1"/>
    <col min="8194" max="8194" width="31.42578125" customWidth="1"/>
    <col min="8195" max="8195" width="31.5703125" customWidth="1"/>
    <col min="8196" max="8196" width="27.5703125" customWidth="1"/>
    <col min="8197" max="8197" width="33.5703125" customWidth="1"/>
    <col min="8198" max="8198" width="32.140625" customWidth="1"/>
    <col min="8199" max="8199" width="34.85546875" customWidth="1"/>
    <col min="8449" max="8449" width="36.5703125" customWidth="1"/>
    <col min="8450" max="8450" width="31.42578125" customWidth="1"/>
    <col min="8451" max="8451" width="31.5703125" customWidth="1"/>
    <col min="8452" max="8452" width="27.5703125" customWidth="1"/>
    <col min="8453" max="8453" width="33.5703125" customWidth="1"/>
    <col min="8454" max="8454" width="32.140625" customWidth="1"/>
    <col min="8455" max="8455" width="34.85546875" customWidth="1"/>
    <col min="8705" max="8705" width="36.5703125" customWidth="1"/>
    <col min="8706" max="8706" width="31.42578125" customWidth="1"/>
    <col min="8707" max="8707" width="31.5703125" customWidth="1"/>
    <col min="8708" max="8708" width="27.5703125" customWidth="1"/>
    <col min="8709" max="8709" width="33.5703125" customWidth="1"/>
    <col min="8710" max="8710" width="32.140625" customWidth="1"/>
    <col min="8711" max="8711" width="34.85546875" customWidth="1"/>
    <col min="8961" max="8961" width="36.5703125" customWidth="1"/>
    <col min="8962" max="8962" width="31.42578125" customWidth="1"/>
    <col min="8963" max="8963" width="31.5703125" customWidth="1"/>
    <col min="8964" max="8964" width="27.5703125" customWidth="1"/>
    <col min="8965" max="8965" width="33.5703125" customWidth="1"/>
    <col min="8966" max="8966" width="32.140625" customWidth="1"/>
    <col min="8967" max="8967" width="34.85546875" customWidth="1"/>
    <col min="9217" max="9217" width="36.5703125" customWidth="1"/>
    <col min="9218" max="9218" width="31.42578125" customWidth="1"/>
    <col min="9219" max="9219" width="31.5703125" customWidth="1"/>
    <col min="9220" max="9220" width="27.5703125" customWidth="1"/>
    <col min="9221" max="9221" width="33.5703125" customWidth="1"/>
    <col min="9222" max="9222" width="32.140625" customWidth="1"/>
    <col min="9223" max="9223" width="34.85546875" customWidth="1"/>
    <col min="9473" max="9473" width="36.5703125" customWidth="1"/>
    <col min="9474" max="9474" width="31.42578125" customWidth="1"/>
    <col min="9475" max="9475" width="31.5703125" customWidth="1"/>
    <col min="9476" max="9476" width="27.5703125" customWidth="1"/>
    <col min="9477" max="9477" width="33.5703125" customWidth="1"/>
    <col min="9478" max="9478" width="32.140625" customWidth="1"/>
    <col min="9479" max="9479" width="34.85546875" customWidth="1"/>
    <col min="9729" max="9729" width="36.5703125" customWidth="1"/>
    <col min="9730" max="9730" width="31.42578125" customWidth="1"/>
    <col min="9731" max="9731" width="31.5703125" customWidth="1"/>
    <col min="9732" max="9732" width="27.5703125" customWidth="1"/>
    <col min="9733" max="9733" width="33.5703125" customWidth="1"/>
    <col min="9734" max="9734" width="32.140625" customWidth="1"/>
    <col min="9735" max="9735" width="34.85546875" customWidth="1"/>
    <col min="9985" max="9985" width="36.5703125" customWidth="1"/>
    <col min="9986" max="9986" width="31.42578125" customWidth="1"/>
    <col min="9987" max="9987" width="31.5703125" customWidth="1"/>
    <col min="9988" max="9988" width="27.5703125" customWidth="1"/>
    <col min="9989" max="9989" width="33.5703125" customWidth="1"/>
    <col min="9990" max="9990" width="32.140625" customWidth="1"/>
    <col min="9991" max="9991" width="34.85546875" customWidth="1"/>
    <col min="10241" max="10241" width="36.5703125" customWidth="1"/>
    <col min="10242" max="10242" width="31.42578125" customWidth="1"/>
    <col min="10243" max="10243" width="31.5703125" customWidth="1"/>
    <col min="10244" max="10244" width="27.5703125" customWidth="1"/>
    <col min="10245" max="10245" width="33.5703125" customWidth="1"/>
    <col min="10246" max="10246" width="32.140625" customWidth="1"/>
    <col min="10247" max="10247" width="34.85546875" customWidth="1"/>
    <col min="10497" max="10497" width="36.5703125" customWidth="1"/>
    <col min="10498" max="10498" width="31.42578125" customWidth="1"/>
    <col min="10499" max="10499" width="31.5703125" customWidth="1"/>
    <col min="10500" max="10500" width="27.5703125" customWidth="1"/>
    <col min="10501" max="10501" width="33.5703125" customWidth="1"/>
    <col min="10502" max="10502" width="32.140625" customWidth="1"/>
    <col min="10503" max="10503" width="34.85546875" customWidth="1"/>
    <col min="10753" max="10753" width="36.5703125" customWidth="1"/>
    <col min="10754" max="10754" width="31.42578125" customWidth="1"/>
    <col min="10755" max="10755" width="31.5703125" customWidth="1"/>
    <col min="10756" max="10756" width="27.5703125" customWidth="1"/>
    <col min="10757" max="10757" width="33.5703125" customWidth="1"/>
    <col min="10758" max="10758" width="32.140625" customWidth="1"/>
    <col min="10759" max="10759" width="34.85546875" customWidth="1"/>
    <col min="11009" max="11009" width="36.5703125" customWidth="1"/>
    <col min="11010" max="11010" width="31.42578125" customWidth="1"/>
    <col min="11011" max="11011" width="31.5703125" customWidth="1"/>
    <col min="11012" max="11012" width="27.5703125" customWidth="1"/>
    <col min="11013" max="11013" width="33.5703125" customWidth="1"/>
    <col min="11014" max="11014" width="32.140625" customWidth="1"/>
    <col min="11015" max="11015" width="34.85546875" customWidth="1"/>
    <col min="11265" max="11265" width="36.5703125" customWidth="1"/>
    <col min="11266" max="11266" width="31.42578125" customWidth="1"/>
    <col min="11267" max="11267" width="31.5703125" customWidth="1"/>
    <col min="11268" max="11268" width="27.5703125" customWidth="1"/>
    <col min="11269" max="11269" width="33.5703125" customWidth="1"/>
    <col min="11270" max="11270" width="32.140625" customWidth="1"/>
    <col min="11271" max="11271" width="34.85546875" customWidth="1"/>
    <col min="11521" max="11521" width="36.5703125" customWidth="1"/>
    <col min="11522" max="11522" width="31.42578125" customWidth="1"/>
    <col min="11523" max="11523" width="31.5703125" customWidth="1"/>
    <col min="11524" max="11524" width="27.5703125" customWidth="1"/>
    <col min="11525" max="11525" width="33.5703125" customWidth="1"/>
    <col min="11526" max="11526" width="32.140625" customWidth="1"/>
    <col min="11527" max="11527" width="34.85546875" customWidth="1"/>
    <col min="11777" max="11777" width="36.5703125" customWidth="1"/>
    <col min="11778" max="11778" width="31.42578125" customWidth="1"/>
    <col min="11779" max="11779" width="31.5703125" customWidth="1"/>
    <col min="11780" max="11780" width="27.5703125" customWidth="1"/>
    <col min="11781" max="11781" width="33.5703125" customWidth="1"/>
    <col min="11782" max="11782" width="32.140625" customWidth="1"/>
    <col min="11783" max="11783" width="34.85546875" customWidth="1"/>
    <col min="12033" max="12033" width="36.5703125" customWidth="1"/>
    <col min="12034" max="12034" width="31.42578125" customWidth="1"/>
    <col min="12035" max="12035" width="31.5703125" customWidth="1"/>
    <col min="12036" max="12036" width="27.5703125" customWidth="1"/>
    <col min="12037" max="12037" width="33.5703125" customWidth="1"/>
    <col min="12038" max="12038" width="32.140625" customWidth="1"/>
    <col min="12039" max="12039" width="34.85546875" customWidth="1"/>
    <col min="12289" max="12289" width="36.5703125" customWidth="1"/>
    <col min="12290" max="12290" width="31.42578125" customWidth="1"/>
    <col min="12291" max="12291" width="31.5703125" customWidth="1"/>
    <col min="12292" max="12292" width="27.5703125" customWidth="1"/>
    <col min="12293" max="12293" width="33.5703125" customWidth="1"/>
    <col min="12294" max="12294" width="32.140625" customWidth="1"/>
    <col min="12295" max="12295" width="34.85546875" customWidth="1"/>
    <col min="12545" max="12545" width="36.5703125" customWidth="1"/>
    <col min="12546" max="12546" width="31.42578125" customWidth="1"/>
    <col min="12547" max="12547" width="31.5703125" customWidth="1"/>
    <col min="12548" max="12548" width="27.5703125" customWidth="1"/>
    <col min="12549" max="12549" width="33.5703125" customWidth="1"/>
    <col min="12550" max="12550" width="32.140625" customWidth="1"/>
    <col min="12551" max="12551" width="34.85546875" customWidth="1"/>
    <col min="12801" max="12801" width="36.5703125" customWidth="1"/>
    <col min="12802" max="12802" width="31.42578125" customWidth="1"/>
    <col min="12803" max="12803" width="31.5703125" customWidth="1"/>
    <col min="12804" max="12804" width="27.5703125" customWidth="1"/>
    <col min="12805" max="12805" width="33.5703125" customWidth="1"/>
    <col min="12806" max="12806" width="32.140625" customWidth="1"/>
    <col min="12807" max="12807" width="34.85546875" customWidth="1"/>
    <col min="13057" max="13057" width="36.5703125" customWidth="1"/>
    <col min="13058" max="13058" width="31.42578125" customWidth="1"/>
    <col min="13059" max="13059" width="31.5703125" customWidth="1"/>
    <col min="13060" max="13060" width="27.5703125" customWidth="1"/>
    <col min="13061" max="13061" width="33.5703125" customWidth="1"/>
    <col min="13062" max="13062" width="32.140625" customWidth="1"/>
    <col min="13063" max="13063" width="34.85546875" customWidth="1"/>
    <col min="13313" max="13313" width="36.5703125" customWidth="1"/>
    <col min="13314" max="13314" width="31.42578125" customWidth="1"/>
    <col min="13315" max="13315" width="31.5703125" customWidth="1"/>
    <col min="13316" max="13316" width="27.5703125" customWidth="1"/>
    <col min="13317" max="13317" width="33.5703125" customWidth="1"/>
    <col min="13318" max="13318" width="32.140625" customWidth="1"/>
    <col min="13319" max="13319" width="34.85546875" customWidth="1"/>
    <col min="13569" max="13569" width="36.5703125" customWidth="1"/>
    <col min="13570" max="13570" width="31.42578125" customWidth="1"/>
    <col min="13571" max="13571" width="31.5703125" customWidth="1"/>
    <col min="13572" max="13572" width="27.5703125" customWidth="1"/>
    <col min="13573" max="13573" width="33.5703125" customWidth="1"/>
    <col min="13574" max="13574" width="32.140625" customWidth="1"/>
    <col min="13575" max="13575" width="34.85546875" customWidth="1"/>
    <col min="13825" max="13825" width="36.5703125" customWidth="1"/>
    <col min="13826" max="13826" width="31.42578125" customWidth="1"/>
    <col min="13827" max="13827" width="31.5703125" customWidth="1"/>
    <col min="13828" max="13828" width="27.5703125" customWidth="1"/>
    <col min="13829" max="13829" width="33.5703125" customWidth="1"/>
    <col min="13830" max="13830" width="32.140625" customWidth="1"/>
    <col min="13831" max="13831" width="34.85546875" customWidth="1"/>
    <col min="14081" max="14081" width="36.5703125" customWidth="1"/>
    <col min="14082" max="14082" width="31.42578125" customWidth="1"/>
    <col min="14083" max="14083" width="31.5703125" customWidth="1"/>
    <col min="14084" max="14084" width="27.5703125" customWidth="1"/>
    <col min="14085" max="14085" width="33.5703125" customWidth="1"/>
    <col min="14086" max="14086" width="32.140625" customWidth="1"/>
    <col min="14087" max="14087" width="34.85546875" customWidth="1"/>
    <col min="14337" max="14337" width="36.5703125" customWidth="1"/>
    <col min="14338" max="14338" width="31.42578125" customWidth="1"/>
    <col min="14339" max="14339" width="31.5703125" customWidth="1"/>
    <col min="14340" max="14340" width="27.5703125" customWidth="1"/>
    <col min="14341" max="14341" width="33.5703125" customWidth="1"/>
    <col min="14342" max="14342" width="32.140625" customWidth="1"/>
    <col min="14343" max="14343" width="34.85546875" customWidth="1"/>
    <col min="14593" max="14593" width="36.5703125" customWidth="1"/>
    <col min="14594" max="14594" width="31.42578125" customWidth="1"/>
    <col min="14595" max="14595" width="31.5703125" customWidth="1"/>
    <col min="14596" max="14596" width="27.5703125" customWidth="1"/>
    <col min="14597" max="14597" width="33.5703125" customWidth="1"/>
    <col min="14598" max="14598" width="32.140625" customWidth="1"/>
    <col min="14599" max="14599" width="34.85546875" customWidth="1"/>
    <col min="14849" max="14849" width="36.5703125" customWidth="1"/>
    <col min="14850" max="14850" width="31.42578125" customWidth="1"/>
    <col min="14851" max="14851" width="31.5703125" customWidth="1"/>
    <col min="14852" max="14852" width="27.5703125" customWidth="1"/>
    <col min="14853" max="14853" width="33.5703125" customWidth="1"/>
    <col min="14854" max="14854" width="32.140625" customWidth="1"/>
    <col min="14855" max="14855" width="34.85546875" customWidth="1"/>
    <col min="15105" max="15105" width="36.5703125" customWidth="1"/>
    <col min="15106" max="15106" width="31.42578125" customWidth="1"/>
    <col min="15107" max="15107" width="31.5703125" customWidth="1"/>
    <col min="15108" max="15108" width="27.5703125" customWidth="1"/>
    <col min="15109" max="15109" width="33.5703125" customWidth="1"/>
    <col min="15110" max="15110" width="32.140625" customWidth="1"/>
    <col min="15111" max="15111" width="34.85546875" customWidth="1"/>
    <col min="15361" max="15361" width="36.5703125" customWidth="1"/>
    <col min="15362" max="15362" width="31.42578125" customWidth="1"/>
    <col min="15363" max="15363" width="31.5703125" customWidth="1"/>
    <col min="15364" max="15364" width="27.5703125" customWidth="1"/>
    <col min="15365" max="15365" width="33.5703125" customWidth="1"/>
    <col min="15366" max="15366" width="32.140625" customWidth="1"/>
    <col min="15367" max="15367" width="34.85546875" customWidth="1"/>
    <col min="15617" max="15617" width="36.5703125" customWidth="1"/>
    <col min="15618" max="15618" width="31.42578125" customWidth="1"/>
    <col min="15619" max="15619" width="31.5703125" customWidth="1"/>
    <col min="15620" max="15620" width="27.5703125" customWidth="1"/>
    <col min="15621" max="15621" width="33.5703125" customWidth="1"/>
    <col min="15622" max="15622" width="32.140625" customWidth="1"/>
    <col min="15623" max="15623" width="34.85546875" customWidth="1"/>
    <col min="15873" max="15873" width="36.5703125" customWidth="1"/>
    <col min="15874" max="15874" width="31.42578125" customWidth="1"/>
    <col min="15875" max="15875" width="31.5703125" customWidth="1"/>
    <col min="15876" max="15876" width="27.5703125" customWidth="1"/>
    <col min="15877" max="15877" width="33.5703125" customWidth="1"/>
    <col min="15878" max="15878" width="32.140625" customWidth="1"/>
    <col min="15879" max="15879" width="34.85546875" customWidth="1"/>
    <col min="16129" max="16129" width="36.5703125" customWidth="1"/>
    <col min="16130" max="16130" width="31.42578125" customWidth="1"/>
    <col min="16131" max="16131" width="31.5703125" customWidth="1"/>
    <col min="16132" max="16132" width="27.5703125" customWidth="1"/>
    <col min="16133" max="16133" width="33.5703125" customWidth="1"/>
    <col min="16134" max="16134" width="32.140625" customWidth="1"/>
    <col min="16135" max="16135" width="34.855468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35" customHeight="1">
      <c r="A2" s="35" t="s">
        <v>69</v>
      </c>
      <c r="B2" s="33"/>
      <c r="C2" s="32"/>
      <c r="D2" s="32"/>
      <c r="E2" s="32"/>
      <c r="F2" s="34"/>
      <c r="G2" s="34"/>
    </row>
    <row r="3" spans="1:8" ht="19.350000000000001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235</v>
      </c>
      <c r="C6" s="341"/>
      <c r="D6" s="42"/>
      <c r="E6" s="43" t="s">
        <v>73</v>
      </c>
      <c r="F6" s="342" t="s">
        <v>236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237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9638</v>
      </c>
    </row>
    <row r="10" spans="1:8" ht="34.35" customHeight="1">
      <c r="A10" s="52" t="s">
        <v>81</v>
      </c>
      <c r="B10" s="53">
        <v>20811</v>
      </c>
      <c r="C10" s="48"/>
      <c r="D10" s="48"/>
      <c r="E10" s="54" t="s">
        <v>82</v>
      </c>
      <c r="F10" s="55" t="s">
        <v>83</v>
      </c>
      <c r="G10" s="56">
        <v>9482</v>
      </c>
    </row>
    <row r="11" spans="1:8" ht="36" customHeight="1">
      <c r="A11" s="57" t="s">
        <v>84</v>
      </c>
      <c r="B11" s="58">
        <v>4480</v>
      </c>
      <c r="C11" s="59"/>
      <c r="D11" s="59"/>
      <c r="E11" s="352" t="s">
        <v>85</v>
      </c>
      <c r="F11" s="60" t="s">
        <v>86</v>
      </c>
      <c r="G11" s="61">
        <v>156</v>
      </c>
    </row>
    <row r="12" spans="1:8" ht="33" customHeight="1" thickBot="1">
      <c r="A12" s="62" t="s">
        <v>87</v>
      </c>
      <c r="B12" s="63">
        <v>9482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7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35" customHeight="1">
      <c r="A17" s="78" t="s">
        <v>97</v>
      </c>
      <c r="B17" s="79">
        <f>SUM(B18,B20,B21,B22)</f>
        <v>20838</v>
      </c>
      <c r="C17" s="79">
        <f>SUM(C18:C22)</f>
        <v>9638</v>
      </c>
      <c r="D17" s="79">
        <f>SUM(D18:D22)</f>
        <v>0</v>
      </c>
      <c r="E17" s="79">
        <f>SUM(E18:E22)</f>
        <v>9482</v>
      </c>
      <c r="F17" s="79">
        <f>SUM(F18:F22)</f>
        <v>156</v>
      </c>
      <c r="G17" s="80">
        <f>SUM(C17-(D17+E17+F17))</f>
        <v>0</v>
      </c>
    </row>
    <row r="18" spans="1:8" ht="36.6" customHeight="1">
      <c r="A18" s="81" t="s">
        <v>98</v>
      </c>
      <c r="B18" s="82">
        <v>250</v>
      </c>
      <c r="C18" s="82">
        <v>54</v>
      </c>
      <c r="D18" s="83" t="s">
        <v>99</v>
      </c>
      <c r="E18" s="82">
        <v>54</v>
      </c>
      <c r="F18" s="82">
        <v>0</v>
      </c>
      <c r="G18" s="84">
        <f>SUM(C18-(E18+F18))</f>
        <v>0</v>
      </c>
    </row>
    <row r="19" spans="1:8" ht="36.6" customHeight="1">
      <c r="A19" s="85" t="s">
        <v>100</v>
      </c>
      <c r="B19" s="86" t="s">
        <v>99</v>
      </c>
      <c r="C19" s="87">
        <v>0</v>
      </c>
      <c r="D19" s="88" t="s">
        <v>99</v>
      </c>
      <c r="E19" s="89">
        <v>0</v>
      </c>
      <c r="F19" s="89">
        <v>0</v>
      </c>
      <c r="G19" s="90">
        <f>SUM(C19-(E19+F19))</f>
        <v>0</v>
      </c>
    </row>
    <row r="20" spans="1:8" ht="36.6" customHeight="1">
      <c r="A20" s="85" t="s">
        <v>101</v>
      </c>
      <c r="B20" s="89">
        <v>20</v>
      </c>
      <c r="C20" s="89">
        <v>20</v>
      </c>
      <c r="D20" s="91">
        <v>0</v>
      </c>
      <c r="E20" s="87">
        <v>20</v>
      </c>
      <c r="F20" s="87">
        <v>0</v>
      </c>
      <c r="G20" s="90">
        <f>SUM(C20-(D20+E20+F20))</f>
        <v>0</v>
      </c>
    </row>
    <row r="21" spans="1:8" ht="51.6" customHeight="1">
      <c r="A21" s="81" t="s">
        <v>102</v>
      </c>
      <c r="B21" s="89">
        <v>0</v>
      </c>
      <c r="C21" s="89">
        <v>2</v>
      </c>
      <c r="D21" s="88" t="s">
        <v>99</v>
      </c>
      <c r="E21" s="89">
        <v>2</v>
      </c>
      <c r="F21" s="89">
        <v>0</v>
      </c>
      <c r="G21" s="90">
        <f>SUM(C21-(E21+F21))</f>
        <v>0</v>
      </c>
    </row>
    <row r="22" spans="1:8" ht="49.35" customHeight="1">
      <c r="A22" s="92" t="s">
        <v>103</v>
      </c>
      <c r="B22" s="89">
        <v>20568</v>
      </c>
      <c r="C22" s="89">
        <v>9562</v>
      </c>
      <c r="D22" s="91">
        <v>0</v>
      </c>
      <c r="E22" s="89">
        <v>9406</v>
      </c>
      <c r="F22" s="89">
        <v>156</v>
      </c>
      <c r="G22" s="90">
        <f>SUM(C22-(D22+E22+F22))</f>
        <v>0</v>
      </c>
    </row>
    <row r="23" spans="1:8" ht="46.35" customHeight="1">
      <c r="A23" s="67"/>
      <c r="B23" s="354" t="s">
        <v>104</v>
      </c>
      <c r="C23" s="360"/>
      <c r="D23" s="360"/>
      <c r="E23" s="360"/>
      <c r="F23" s="274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9</v>
      </c>
      <c r="C27" s="101"/>
      <c r="D27" s="101"/>
      <c r="E27" s="99" t="s">
        <v>110</v>
      </c>
      <c r="F27" s="102">
        <v>10</v>
      </c>
      <c r="G27" s="103"/>
    </row>
    <row r="28" spans="1:8" ht="38.450000000000003" customHeight="1">
      <c r="A28" s="104" t="s">
        <v>111</v>
      </c>
      <c r="B28" s="105">
        <v>0</v>
      </c>
      <c r="C28" s="101"/>
      <c r="D28" s="101"/>
      <c r="E28" s="99" t="s">
        <v>112</v>
      </c>
      <c r="F28" s="106">
        <v>0</v>
      </c>
      <c r="G28" s="107"/>
    </row>
    <row r="29" spans="1:8" ht="51" customHeight="1" thickBot="1">
      <c r="A29" s="108" t="s">
        <v>113</v>
      </c>
      <c r="B29" s="109"/>
      <c r="C29" s="110"/>
      <c r="D29" s="110"/>
      <c r="E29" s="108" t="s">
        <v>114</v>
      </c>
      <c r="F29" s="111">
        <v>0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/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700000000000003" customHeight="1">
      <c r="A33" s="121"/>
      <c r="B33" s="230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231"/>
      <c r="B35" s="228"/>
      <c r="C35" s="228"/>
      <c r="D35" s="228"/>
      <c r="E35" s="228"/>
      <c r="F35" s="121"/>
      <c r="G35" s="121"/>
    </row>
    <row r="36" spans="1:7" ht="286.7" customHeight="1">
      <c r="A36" s="329"/>
      <c r="B36" s="329"/>
      <c r="C36" s="329"/>
      <c r="D36" s="329"/>
      <c r="E36" s="329"/>
      <c r="F36" s="329"/>
      <c r="G36" s="329"/>
    </row>
    <row r="37" spans="1:7" ht="37.35" customHeight="1">
      <c r="A37" s="336"/>
      <c r="B37" s="336"/>
      <c r="C37" s="336"/>
      <c r="D37" s="336"/>
      <c r="E37" s="336"/>
      <c r="F37" s="230"/>
      <c r="G37" s="121"/>
    </row>
    <row r="38" spans="1:7" ht="49.7" customHeight="1">
      <c r="A38" s="331"/>
      <c r="B38" s="331"/>
      <c r="C38" s="331"/>
      <c r="D38" s="331"/>
      <c r="E38" s="331"/>
      <c r="F38" s="331"/>
      <c r="G38" s="331"/>
    </row>
    <row r="39" spans="1:7" ht="28.7" customHeight="1">
      <c r="A39" s="329"/>
      <c r="B39" s="329"/>
      <c r="C39" s="329"/>
      <c r="D39" s="329"/>
      <c r="E39" s="329"/>
      <c r="F39" s="329"/>
      <c r="G39" s="329"/>
    </row>
    <row r="40" spans="1:7" ht="28.7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230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11" priority="6" stopIfTrue="1" operator="notEqual">
      <formula>0</formula>
    </cfRule>
  </conditionalFormatting>
  <conditionalFormatting sqref="G17 G12">
    <cfRule type="cellIs" dxfId="10" priority="5" stopIfTrue="1" operator="equal">
      <formula>0</formula>
    </cfRule>
  </conditionalFormatting>
  <conditionalFormatting sqref="G25 G17:G22 G12">
    <cfRule type="cellIs" dxfId="9" priority="4" stopIfTrue="1" operator="notEqual">
      <formula>0</formula>
    </cfRule>
  </conditionalFormatting>
  <conditionalFormatting sqref="G17 G12">
    <cfRule type="cellIs" dxfId="8" priority="3" stopIfTrue="1" operator="equal">
      <formula>0</formula>
    </cfRule>
  </conditionalFormatting>
  <conditionalFormatting sqref="G25 G17:G22 G12">
    <cfRule type="cellIs" dxfId="7" priority="2" stopIfTrue="1" operator="notEqual">
      <formula>0</formula>
    </cfRule>
  </conditionalFormatting>
  <conditionalFormatting sqref="G17 G12">
    <cfRule type="cellIs" dxfId="6" priority="1" stopIfTrue="1" operator="equal">
      <formula>0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2"/>
  <sheetViews>
    <sheetView topLeftCell="A4"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35" customHeight="1">
      <c r="A2" s="35" t="s">
        <v>69</v>
      </c>
      <c r="B2" s="33"/>
      <c r="C2" s="32"/>
      <c r="D2" s="32"/>
      <c r="E2" s="32"/>
      <c r="F2" s="34"/>
      <c r="G2" s="34"/>
    </row>
    <row r="3" spans="1:8" ht="19.350000000000001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17</v>
      </c>
      <c r="C6" s="341"/>
      <c r="D6" s="42"/>
      <c r="E6" s="43" t="s">
        <v>73</v>
      </c>
      <c r="F6" s="342" t="s">
        <v>119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120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43354</v>
      </c>
    </row>
    <row r="10" spans="1:8" ht="34.35" customHeight="1">
      <c r="A10" s="52" t="s">
        <v>81</v>
      </c>
      <c r="B10" s="53">
        <v>97652</v>
      </c>
      <c r="C10" s="48"/>
      <c r="D10" s="48"/>
      <c r="E10" s="54" t="s">
        <v>82</v>
      </c>
      <c r="F10" s="55" t="s">
        <v>83</v>
      </c>
      <c r="G10" s="56">
        <v>42902</v>
      </c>
    </row>
    <row r="11" spans="1:8" ht="36" customHeight="1">
      <c r="A11" s="57" t="s">
        <v>84</v>
      </c>
      <c r="B11" s="58">
        <v>8726</v>
      </c>
      <c r="C11" s="59"/>
      <c r="D11" s="59"/>
      <c r="E11" s="352" t="s">
        <v>85</v>
      </c>
      <c r="F11" s="60" t="s">
        <v>86</v>
      </c>
      <c r="G11" s="61">
        <v>452</v>
      </c>
    </row>
    <row r="12" spans="1:8" ht="33" customHeight="1" thickBot="1">
      <c r="A12" s="62" t="s">
        <v>87</v>
      </c>
      <c r="B12" s="63">
        <v>42903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8.099999999999994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35" customHeight="1">
      <c r="A17" s="78" t="s">
        <v>97</v>
      </c>
      <c r="B17" s="79">
        <f>SUM(B18,B20,B21,B22)</f>
        <v>97881</v>
      </c>
      <c r="C17" s="79">
        <f>SUM(C18:C22)</f>
        <v>43354</v>
      </c>
      <c r="D17" s="79">
        <f>SUM(D18:D22)</f>
        <v>0</v>
      </c>
      <c r="E17" s="79">
        <f>SUM(E18:E22)</f>
        <v>42902</v>
      </c>
      <c r="F17" s="79">
        <f>SUM(F18:F22)</f>
        <v>452</v>
      </c>
      <c r="G17" s="80">
        <f>SUM(C17-(D17+E17+F17))</f>
        <v>0</v>
      </c>
    </row>
    <row r="18" spans="1:8" ht="36.6" customHeight="1">
      <c r="A18" s="81" t="s">
        <v>98</v>
      </c>
      <c r="B18" s="82">
        <v>820</v>
      </c>
      <c r="C18" s="82">
        <v>154</v>
      </c>
      <c r="D18" s="83" t="s">
        <v>99</v>
      </c>
      <c r="E18" s="82">
        <v>154</v>
      </c>
      <c r="F18" s="82">
        <v>0</v>
      </c>
      <c r="G18" s="84">
        <f>SUM(C18-(E18+F18))</f>
        <v>0</v>
      </c>
    </row>
    <row r="19" spans="1:8" ht="36.6" customHeight="1">
      <c r="A19" s="85" t="s">
        <v>100</v>
      </c>
      <c r="B19" s="86" t="s">
        <v>99</v>
      </c>
      <c r="C19" s="87">
        <v>0</v>
      </c>
      <c r="D19" s="88" t="s">
        <v>99</v>
      </c>
      <c r="E19" s="89">
        <v>0</v>
      </c>
      <c r="F19" s="89">
        <v>0</v>
      </c>
      <c r="G19" s="90">
        <f>SUM(C19-(E19+F19))</f>
        <v>0</v>
      </c>
    </row>
    <row r="20" spans="1:8" ht="36.6" customHeight="1">
      <c r="A20" s="85" t="s">
        <v>101</v>
      </c>
      <c r="B20" s="89">
        <v>0</v>
      </c>
      <c r="C20" s="89">
        <v>1</v>
      </c>
      <c r="D20" s="91"/>
      <c r="E20" s="87">
        <v>1</v>
      </c>
      <c r="F20" s="87">
        <v>0</v>
      </c>
      <c r="G20" s="90">
        <f>SUM(C20-(D20+E20+F20))</f>
        <v>0</v>
      </c>
    </row>
    <row r="21" spans="1:8" ht="51.6" customHeight="1">
      <c r="A21" s="81" t="s">
        <v>102</v>
      </c>
      <c r="B21" s="89">
        <v>0</v>
      </c>
      <c r="C21" s="89">
        <v>0</v>
      </c>
      <c r="D21" s="88" t="s">
        <v>99</v>
      </c>
      <c r="E21" s="89">
        <v>0</v>
      </c>
      <c r="F21" s="89">
        <v>0</v>
      </c>
      <c r="G21" s="90">
        <f>SUM(C21-(E21+F21))</f>
        <v>0</v>
      </c>
    </row>
    <row r="22" spans="1:8" ht="49.35" customHeight="1">
      <c r="A22" s="92" t="s">
        <v>103</v>
      </c>
      <c r="B22" s="89">
        <v>97061</v>
      </c>
      <c r="C22" s="89">
        <v>43199</v>
      </c>
      <c r="D22" s="91">
        <v>0</v>
      </c>
      <c r="E22" s="89">
        <v>42747</v>
      </c>
      <c r="F22" s="89">
        <v>452</v>
      </c>
      <c r="G22" s="90">
        <f>SUM(C22-(D22+E22+F22))</f>
        <v>0</v>
      </c>
    </row>
    <row r="23" spans="1:8" ht="46.35" customHeight="1">
      <c r="A23" s="67"/>
      <c r="B23" s="354" t="s">
        <v>104</v>
      </c>
      <c r="C23" s="360"/>
      <c r="D23" s="360"/>
      <c r="E23" s="360"/>
      <c r="F23" s="254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12</v>
      </c>
      <c r="C27" s="101"/>
      <c r="D27" s="101"/>
      <c r="E27" s="99" t="s">
        <v>110</v>
      </c>
      <c r="F27" s="102">
        <v>32</v>
      </c>
      <c r="G27" s="103"/>
    </row>
    <row r="28" spans="1:8" ht="38.450000000000003" customHeight="1">
      <c r="A28" s="104" t="s">
        <v>111</v>
      </c>
      <c r="B28" s="105">
        <v>1</v>
      </c>
      <c r="C28" s="101"/>
      <c r="D28" s="101"/>
      <c r="E28" s="99" t="s">
        <v>112</v>
      </c>
      <c r="F28" s="106">
        <v>1</v>
      </c>
      <c r="G28" s="107"/>
    </row>
    <row r="29" spans="1:8" ht="51" customHeight="1" thickBot="1">
      <c r="A29" s="108" t="s">
        <v>113</v>
      </c>
      <c r="B29" s="109">
        <v>23442</v>
      </c>
      <c r="C29" s="110"/>
      <c r="D29" s="110"/>
      <c r="E29" s="108" t="s">
        <v>114</v>
      </c>
      <c r="F29" s="111">
        <v>0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/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5.1" customHeight="1">
      <c r="A33" s="121"/>
      <c r="B33" s="124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125"/>
      <c r="B35" s="123"/>
      <c r="C35" s="123"/>
      <c r="D35" s="123"/>
      <c r="E35" s="123"/>
      <c r="F35" s="121"/>
      <c r="G35" s="121"/>
    </row>
    <row r="36" spans="1:7" ht="287.10000000000002" customHeight="1">
      <c r="A36" s="329"/>
      <c r="B36" s="329"/>
      <c r="C36" s="329"/>
      <c r="D36" s="329"/>
      <c r="E36" s="329"/>
      <c r="F36" s="329"/>
      <c r="G36" s="329"/>
    </row>
    <row r="37" spans="1:7" ht="37.35" customHeight="1">
      <c r="A37" s="336"/>
      <c r="B37" s="336"/>
      <c r="C37" s="336"/>
      <c r="D37" s="336"/>
      <c r="E37" s="336"/>
      <c r="F37" s="124"/>
      <c r="G37" s="121"/>
    </row>
    <row r="38" spans="1:7" ht="50.1" customHeight="1">
      <c r="A38" s="331"/>
      <c r="B38" s="331"/>
      <c r="C38" s="331"/>
      <c r="D38" s="331"/>
      <c r="E38" s="331"/>
      <c r="F38" s="331"/>
      <c r="G38" s="331"/>
    </row>
    <row r="39" spans="1:7" ht="29.1" customHeight="1">
      <c r="A39" s="329"/>
      <c r="B39" s="329"/>
      <c r="C39" s="329"/>
      <c r="D39" s="329"/>
      <c r="E39" s="329"/>
      <c r="F39" s="329"/>
      <c r="G39" s="329"/>
    </row>
    <row r="40" spans="1:7" ht="29.1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124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227" priority="4" stopIfTrue="1" operator="notEqual">
      <formula>0</formula>
    </cfRule>
  </conditionalFormatting>
  <conditionalFormatting sqref="G17 G12">
    <cfRule type="cellIs" dxfId="226" priority="3" stopIfTrue="1" operator="equal">
      <formula>0</formula>
    </cfRule>
  </conditionalFormatting>
  <conditionalFormatting sqref="G25 G17:G22 G12">
    <cfRule type="cellIs" dxfId="225" priority="2" stopIfTrue="1" operator="notEqual">
      <formula>0</formula>
    </cfRule>
  </conditionalFormatting>
  <conditionalFormatting sqref="G17 G12">
    <cfRule type="cellIs" dxfId="224" priority="1" stopIfTrue="1" operator="equal">
      <formula>0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40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238</v>
      </c>
      <c r="C6" s="341"/>
      <c r="D6" s="42"/>
      <c r="E6" s="43" t="s">
        <v>73</v>
      </c>
      <c r="F6" s="342" t="s">
        <v>239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240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126">
        <v>40080</v>
      </c>
    </row>
    <row r="10" spans="1:8" ht="34.15" customHeight="1">
      <c r="A10" s="52" t="s">
        <v>81</v>
      </c>
      <c r="B10" s="127">
        <v>106479</v>
      </c>
      <c r="C10" s="48"/>
      <c r="D10" s="48"/>
      <c r="E10" s="54" t="s">
        <v>82</v>
      </c>
      <c r="F10" s="55" t="s">
        <v>83</v>
      </c>
      <c r="G10" s="128">
        <v>39913</v>
      </c>
    </row>
    <row r="11" spans="1:8" ht="36" customHeight="1">
      <c r="A11" s="57" t="s">
        <v>84</v>
      </c>
      <c r="B11" s="129">
        <v>6943</v>
      </c>
      <c r="C11" s="59"/>
      <c r="D11" s="59"/>
      <c r="E11" s="352" t="s">
        <v>85</v>
      </c>
      <c r="F11" s="60" t="s">
        <v>86</v>
      </c>
      <c r="G11" s="209">
        <v>167</v>
      </c>
    </row>
    <row r="12" spans="1:8" ht="33" customHeight="1" thickBot="1">
      <c r="A12" s="62" t="s">
        <v>87</v>
      </c>
      <c r="B12" s="130">
        <v>39913</v>
      </c>
      <c r="C12" s="64"/>
      <c r="D12" s="64"/>
      <c r="E12" s="353"/>
      <c r="F12" s="65" t="s">
        <v>4</v>
      </c>
      <c r="G12" s="210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900000000000006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15" customHeight="1">
      <c r="A17" s="78" t="s">
        <v>97</v>
      </c>
      <c r="B17" s="211">
        <f>SUM(B18,B20,B21,B22)</f>
        <v>106775</v>
      </c>
      <c r="C17" s="211">
        <f>SUM(C18:C22)</f>
        <v>40080</v>
      </c>
      <c r="D17" s="211">
        <f>SUM(D18:D22)</f>
        <v>4</v>
      </c>
      <c r="E17" s="211">
        <f>SUM(E18:E22)</f>
        <v>39913</v>
      </c>
      <c r="F17" s="211">
        <f>SUM(F18:F22)</f>
        <v>163</v>
      </c>
      <c r="G17" s="212">
        <f>SUM(C17-(D17+E17+F17))</f>
        <v>0</v>
      </c>
    </row>
    <row r="18" spans="1:8" ht="36.4" customHeight="1">
      <c r="A18" s="81" t="s">
        <v>98</v>
      </c>
      <c r="B18" s="213">
        <v>740</v>
      </c>
      <c r="C18" s="213">
        <v>78</v>
      </c>
      <c r="D18" s="83" t="s">
        <v>99</v>
      </c>
      <c r="E18" s="213">
        <v>78</v>
      </c>
      <c r="F18" s="213">
        <v>0</v>
      </c>
      <c r="G18" s="214">
        <f>SUM(C18-(E18+F18))</f>
        <v>0</v>
      </c>
    </row>
    <row r="19" spans="1:8" ht="36.4" customHeight="1">
      <c r="A19" s="85" t="s">
        <v>100</v>
      </c>
      <c r="B19" s="86" t="s">
        <v>99</v>
      </c>
      <c r="C19" s="215">
        <v>0</v>
      </c>
      <c r="D19" s="88" t="s">
        <v>99</v>
      </c>
      <c r="E19" s="216">
        <v>0</v>
      </c>
      <c r="F19" s="216">
        <v>0</v>
      </c>
      <c r="G19" s="217">
        <f>SUM(C19-(E19+F19))</f>
        <v>0</v>
      </c>
    </row>
    <row r="20" spans="1:8" ht="36.4" customHeight="1">
      <c r="A20" s="85" t="s">
        <v>101</v>
      </c>
      <c r="B20" s="216">
        <v>14</v>
      </c>
      <c r="C20" s="216">
        <v>16</v>
      </c>
      <c r="D20" s="215">
        <v>4</v>
      </c>
      <c r="E20" s="215">
        <v>10</v>
      </c>
      <c r="F20" s="215">
        <v>2</v>
      </c>
      <c r="G20" s="217">
        <f>SUM(C20-(D20+E20+F20))</f>
        <v>0</v>
      </c>
    </row>
    <row r="21" spans="1:8" ht="51.6" customHeight="1">
      <c r="A21" s="81" t="s">
        <v>102</v>
      </c>
      <c r="B21" s="216">
        <v>4</v>
      </c>
      <c r="C21" s="216">
        <v>4</v>
      </c>
      <c r="D21" s="88" t="s">
        <v>99</v>
      </c>
      <c r="E21" s="216">
        <v>4</v>
      </c>
      <c r="F21" s="216">
        <v>0</v>
      </c>
      <c r="G21" s="217">
        <f>SUM(C21-(E21+F21))</f>
        <v>0</v>
      </c>
    </row>
    <row r="22" spans="1:8" ht="49.15" customHeight="1">
      <c r="A22" s="92" t="s">
        <v>103</v>
      </c>
      <c r="B22" s="216">
        <v>106017</v>
      </c>
      <c r="C22" s="216">
        <v>39982</v>
      </c>
      <c r="D22" s="215">
        <v>0</v>
      </c>
      <c r="E22" s="216">
        <v>39821</v>
      </c>
      <c r="F22" s="216">
        <v>161</v>
      </c>
      <c r="G22" s="217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74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218">
        <v>12</v>
      </c>
      <c r="C27" s="101"/>
      <c r="D27" s="101"/>
      <c r="E27" s="99" t="s">
        <v>110</v>
      </c>
      <c r="F27" s="219">
        <v>0</v>
      </c>
      <c r="G27" s="103"/>
    </row>
    <row r="28" spans="1:8" ht="38.450000000000003" customHeight="1">
      <c r="A28" s="104" t="s">
        <v>111</v>
      </c>
      <c r="B28" s="220">
        <v>0</v>
      </c>
      <c r="C28" s="101"/>
      <c r="D28" s="101"/>
      <c r="E28" s="99" t="s">
        <v>112</v>
      </c>
      <c r="F28" s="219">
        <v>0</v>
      </c>
      <c r="G28" s="107"/>
    </row>
    <row r="29" spans="1:8" ht="51" customHeight="1" thickBot="1">
      <c r="A29" s="108" t="s">
        <v>113</v>
      </c>
      <c r="B29" s="221">
        <v>6406</v>
      </c>
      <c r="C29" s="110"/>
      <c r="D29" s="110"/>
      <c r="E29" s="108" t="s">
        <v>114</v>
      </c>
      <c r="F29" s="326">
        <v>20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222" t="s">
        <v>99</v>
      </c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9" customHeight="1">
      <c r="A33" s="121"/>
      <c r="B33" s="230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231"/>
      <c r="B35" s="228"/>
      <c r="C35" s="228"/>
      <c r="D35" s="228"/>
      <c r="E35" s="228"/>
      <c r="F35" s="121"/>
      <c r="G35" s="121"/>
    </row>
    <row r="36" spans="1:7" ht="286.89999999999998" customHeight="1">
      <c r="A36" s="329"/>
      <c r="B36" s="329"/>
      <c r="C36" s="329"/>
      <c r="D36" s="329"/>
      <c r="E36" s="329"/>
      <c r="F36" s="329"/>
      <c r="G36" s="329"/>
    </row>
    <row r="37" spans="1:7" ht="37.15" customHeight="1">
      <c r="A37" s="336"/>
      <c r="B37" s="336"/>
      <c r="C37" s="336"/>
      <c r="D37" s="336"/>
      <c r="E37" s="336"/>
      <c r="F37" s="230"/>
      <c r="G37" s="121"/>
    </row>
    <row r="38" spans="1:7" ht="49.9" customHeight="1">
      <c r="A38" s="331"/>
      <c r="B38" s="331"/>
      <c r="C38" s="331"/>
      <c r="D38" s="331"/>
      <c r="E38" s="331"/>
      <c r="F38" s="331"/>
      <c r="G38" s="331"/>
    </row>
    <row r="39" spans="1:7" ht="28.9" customHeight="1">
      <c r="A39" s="329"/>
      <c r="B39" s="329"/>
      <c r="C39" s="329"/>
      <c r="D39" s="329"/>
      <c r="E39" s="329"/>
      <c r="F39" s="329"/>
      <c r="G39" s="329"/>
    </row>
    <row r="40" spans="1:7" ht="28.9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230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5" priority="6" stopIfTrue="1" operator="notEqual">
      <formula>0</formula>
    </cfRule>
  </conditionalFormatting>
  <conditionalFormatting sqref="G17 G12">
    <cfRule type="cellIs" dxfId="4" priority="5" stopIfTrue="1" operator="equal">
      <formula>0</formula>
    </cfRule>
  </conditionalFormatting>
  <conditionalFormatting sqref="G25 G17:G22 G12">
    <cfRule type="cellIs" dxfId="3" priority="4" stopIfTrue="1" operator="notEqual">
      <formula>0</formula>
    </cfRule>
  </conditionalFormatting>
  <conditionalFormatting sqref="G17 G12">
    <cfRule type="cellIs" dxfId="2" priority="3" stopIfTrue="1" operator="equal">
      <formula>0</formula>
    </cfRule>
  </conditionalFormatting>
  <conditionalFormatting sqref="G25 G17:G22 G12">
    <cfRule type="cellIs" dxfId="1" priority="2" stopIfTrue="1" operator="notEqual">
      <formula>0</formula>
    </cfRule>
  </conditionalFormatting>
  <conditionalFormatting sqref="G17 G12">
    <cfRule type="cellIs" dxfId="0" priority="1" stopIfTrue="1" operator="equal">
      <formula>0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"/>
  <dimension ref="A1:H52"/>
  <sheetViews>
    <sheetView topLeftCell="A23" workbookViewId="0">
      <selection sqref="A1:XFD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121</v>
      </c>
      <c r="C6" s="341"/>
      <c r="D6" s="42"/>
      <c r="E6" s="43" t="s">
        <v>73</v>
      </c>
      <c r="F6" s="342" t="s">
        <v>122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123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19841</v>
      </c>
    </row>
    <row r="10" spans="1:8" ht="34.15" customHeight="1">
      <c r="A10" s="52" t="s">
        <v>81</v>
      </c>
      <c r="B10" s="53">
        <v>39551</v>
      </c>
      <c r="C10" s="48"/>
      <c r="D10" s="48"/>
      <c r="E10" s="54" t="s">
        <v>82</v>
      </c>
      <c r="F10" s="55" t="s">
        <v>83</v>
      </c>
      <c r="G10" s="56">
        <v>19718</v>
      </c>
    </row>
    <row r="11" spans="1:8" ht="36" customHeight="1">
      <c r="A11" s="57" t="s">
        <v>84</v>
      </c>
      <c r="B11" s="58">
        <v>3481</v>
      </c>
      <c r="C11" s="59"/>
      <c r="D11" s="59"/>
      <c r="E11" s="352" t="s">
        <v>85</v>
      </c>
      <c r="F11" s="60" t="s">
        <v>86</v>
      </c>
      <c r="G11" s="61">
        <v>123</v>
      </c>
    </row>
    <row r="12" spans="1:8" ht="33" customHeight="1" thickBot="1">
      <c r="A12" s="62" t="s">
        <v>87</v>
      </c>
      <c r="B12" s="63">
        <v>19718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900000000000006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15" customHeight="1">
      <c r="A17" s="78" t="s">
        <v>97</v>
      </c>
      <c r="B17" s="79">
        <f>SUM(B18,B20,B21,B22)</f>
        <v>39628</v>
      </c>
      <c r="C17" s="79">
        <f>SUM(C18:C22)</f>
        <v>19841</v>
      </c>
      <c r="D17" s="79">
        <f>SUM(D18:D22)</f>
        <v>0</v>
      </c>
      <c r="E17" s="79">
        <f>SUM(E18:E22)</f>
        <v>19718</v>
      </c>
      <c r="F17" s="79">
        <f>SUM(F18:F22)</f>
        <v>123</v>
      </c>
      <c r="G17" s="80">
        <f>SUM(C17-(D17+E17+F17))</f>
        <v>0</v>
      </c>
    </row>
    <row r="18" spans="1:8" ht="36.4" customHeight="1">
      <c r="A18" s="81" t="s">
        <v>98</v>
      </c>
      <c r="B18" s="82">
        <v>315</v>
      </c>
      <c r="C18" s="82">
        <v>54</v>
      </c>
      <c r="D18" s="83" t="s">
        <v>99</v>
      </c>
      <c r="E18" s="82">
        <v>54</v>
      </c>
      <c r="F18" s="82"/>
      <c r="G18" s="84">
        <f>SUM(C18-(E18+F18))</f>
        <v>0</v>
      </c>
    </row>
    <row r="19" spans="1:8" ht="36.4" customHeight="1">
      <c r="A19" s="85" t="s">
        <v>100</v>
      </c>
      <c r="B19" s="86" t="s">
        <v>99</v>
      </c>
      <c r="C19" s="87">
        <v>0</v>
      </c>
      <c r="D19" s="88" t="s">
        <v>99</v>
      </c>
      <c r="E19" s="89">
        <v>0</v>
      </c>
      <c r="F19" s="89">
        <v>0</v>
      </c>
      <c r="G19" s="90">
        <f>SUM(C19-(E19+F19))</f>
        <v>0</v>
      </c>
    </row>
    <row r="20" spans="1:8" ht="36.4" customHeight="1">
      <c r="A20" s="85" t="s">
        <v>101</v>
      </c>
      <c r="B20" s="89">
        <v>0</v>
      </c>
      <c r="C20" s="89">
        <v>1</v>
      </c>
      <c r="D20" s="91">
        <v>0</v>
      </c>
      <c r="E20" s="87">
        <v>1</v>
      </c>
      <c r="F20" s="87">
        <v>0</v>
      </c>
      <c r="G20" s="90">
        <f>SUM(C20-(D20+E20+F20))</f>
        <v>0</v>
      </c>
    </row>
    <row r="21" spans="1:8" ht="51.6" customHeight="1">
      <c r="A21" s="81" t="s">
        <v>102</v>
      </c>
      <c r="B21" s="89">
        <v>13</v>
      </c>
      <c r="C21" s="89">
        <v>13</v>
      </c>
      <c r="D21" s="88" t="s">
        <v>99</v>
      </c>
      <c r="E21" s="89">
        <v>13</v>
      </c>
      <c r="F21" s="89">
        <v>0</v>
      </c>
      <c r="G21" s="90">
        <f>SUM(C21-(E21+F21))</f>
        <v>0</v>
      </c>
    </row>
    <row r="22" spans="1:8" ht="49.15" customHeight="1">
      <c r="A22" s="92" t="s">
        <v>103</v>
      </c>
      <c r="B22" s="89">
        <v>39300</v>
      </c>
      <c r="C22" s="89">
        <v>19773</v>
      </c>
      <c r="D22" s="91">
        <v>0</v>
      </c>
      <c r="E22" s="89">
        <v>19650</v>
      </c>
      <c r="F22" s="89">
        <v>123</v>
      </c>
      <c r="G22" s="90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54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7</v>
      </c>
      <c r="C27" s="101"/>
      <c r="D27" s="101"/>
      <c r="E27" s="99" t="s">
        <v>110</v>
      </c>
      <c r="F27" s="102">
        <v>20</v>
      </c>
      <c r="G27" s="103"/>
    </row>
    <row r="28" spans="1:8" ht="38.450000000000003" customHeight="1">
      <c r="A28" s="104" t="s">
        <v>111</v>
      </c>
      <c r="B28" s="105">
        <v>0</v>
      </c>
      <c r="C28" s="101"/>
      <c r="D28" s="101"/>
      <c r="E28" s="99" t="s">
        <v>112</v>
      </c>
      <c r="F28" s="106">
        <v>0</v>
      </c>
      <c r="G28" s="107"/>
    </row>
    <row r="29" spans="1:8" ht="51" customHeight="1" thickBot="1">
      <c r="A29" s="108" t="s">
        <v>113</v>
      </c>
      <c r="B29" s="109">
        <v>12642</v>
      </c>
      <c r="C29" s="110"/>
      <c r="D29" s="110"/>
      <c r="E29" s="108" t="s">
        <v>114</v>
      </c>
      <c r="F29" s="111">
        <v>0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/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9" customHeight="1">
      <c r="A33" s="121"/>
      <c r="B33" s="124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125"/>
      <c r="B35" s="123"/>
      <c r="C35" s="123"/>
      <c r="D35" s="123"/>
      <c r="E35" s="123"/>
      <c r="F35" s="121"/>
      <c r="G35" s="121"/>
    </row>
    <row r="36" spans="1:7" ht="286.89999999999998" customHeight="1">
      <c r="A36" s="329"/>
      <c r="B36" s="329"/>
      <c r="C36" s="329"/>
      <c r="D36" s="329"/>
      <c r="E36" s="329"/>
      <c r="F36" s="329"/>
      <c r="G36" s="329"/>
    </row>
    <row r="37" spans="1:7" ht="37.15" customHeight="1">
      <c r="A37" s="336"/>
      <c r="B37" s="336"/>
      <c r="C37" s="336"/>
      <c r="D37" s="336"/>
      <c r="E37" s="336"/>
      <c r="F37" s="124"/>
      <c r="G37" s="121"/>
    </row>
    <row r="38" spans="1:7" ht="49.9" customHeight="1">
      <c r="A38" s="331"/>
      <c r="B38" s="331"/>
      <c r="C38" s="331"/>
      <c r="D38" s="331"/>
      <c r="E38" s="331"/>
      <c r="F38" s="331"/>
      <c r="G38" s="331"/>
    </row>
    <row r="39" spans="1:7" ht="28.9" customHeight="1">
      <c r="A39" s="329"/>
      <c r="B39" s="329"/>
      <c r="C39" s="329"/>
      <c r="D39" s="329"/>
      <c r="E39" s="329"/>
      <c r="F39" s="329"/>
      <c r="G39" s="329"/>
    </row>
    <row r="40" spans="1:7" ht="28.9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124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223" priority="4" stopIfTrue="1" operator="notEqual">
      <formula>0</formula>
    </cfRule>
  </conditionalFormatting>
  <conditionalFormatting sqref="G17 G12">
    <cfRule type="cellIs" dxfId="222" priority="3" stopIfTrue="1" operator="equal">
      <formula>0</formula>
    </cfRule>
  </conditionalFormatting>
  <conditionalFormatting sqref="G25 G17:G22 G12">
    <cfRule type="cellIs" dxfId="221" priority="2" stopIfTrue="1" operator="notEqual">
      <formula>0</formula>
    </cfRule>
  </conditionalFormatting>
  <conditionalFormatting sqref="G17 G12">
    <cfRule type="cellIs" dxfId="220" priority="1" stopIfTrue="1" operator="equal">
      <formula>0</formula>
    </cfRule>
  </conditionalFormatting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activeCell="B10" sqref="B1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124</v>
      </c>
      <c r="C6" s="341"/>
      <c r="D6" s="42"/>
      <c r="E6" s="43" t="s">
        <v>73</v>
      </c>
      <c r="F6" s="342" t="s">
        <v>125</v>
      </c>
      <c r="G6" s="343"/>
    </row>
    <row r="7" spans="1:8" ht="21" customHeight="1" thickBot="1">
      <c r="A7" s="41" t="s">
        <v>75</v>
      </c>
      <c r="B7" s="344">
        <v>41583</v>
      </c>
      <c r="C7" s="345"/>
      <c r="D7" s="44"/>
      <c r="E7" s="43" t="s">
        <v>76</v>
      </c>
      <c r="F7" s="346" t="s">
        <v>126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25157</v>
      </c>
    </row>
    <row r="10" spans="1:8" ht="34.15" customHeight="1">
      <c r="A10" s="52" t="s">
        <v>81</v>
      </c>
      <c r="B10" s="127">
        <v>46668</v>
      </c>
      <c r="C10" s="48"/>
      <c r="D10" s="48"/>
      <c r="E10" s="54" t="s">
        <v>82</v>
      </c>
      <c r="F10" s="55" t="s">
        <v>83</v>
      </c>
      <c r="G10" s="56">
        <v>24918</v>
      </c>
    </row>
    <row r="11" spans="1:8" ht="36" customHeight="1">
      <c r="A11" s="57" t="s">
        <v>84</v>
      </c>
      <c r="B11" s="129">
        <v>3700</v>
      </c>
      <c r="C11" s="59"/>
      <c r="D11" s="59"/>
      <c r="E11" s="352" t="s">
        <v>85</v>
      </c>
      <c r="F11" s="60" t="s">
        <v>86</v>
      </c>
      <c r="G11" s="61">
        <v>239</v>
      </c>
    </row>
    <row r="12" spans="1:8" ht="33" customHeight="1" thickBot="1">
      <c r="A12" s="62" t="s">
        <v>87</v>
      </c>
      <c r="B12" s="63">
        <v>24917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900000000000006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15" customHeight="1">
      <c r="A17" s="78" t="s">
        <v>97</v>
      </c>
      <c r="B17" s="79">
        <f>SUM(B18,B20,B21,B22)</f>
        <v>46671</v>
      </c>
      <c r="C17" s="79">
        <f>SUM(C18:C22)</f>
        <v>25157</v>
      </c>
      <c r="D17" s="79">
        <f>SUM(D18:D22)</f>
        <v>0</v>
      </c>
      <c r="E17" s="79">
        <f>SUM(E18:E22)</f>
        <v>24918</v>
      </c>
      <c r="F17" s="79">
        <f>SUM(F18:F22)</f>
        <v>239</v>
      </c>
      <c r="G17" s="80">
        <f>SUM(C17-(D17+E17+F17))</f>
        <v>0</v>
      </c>
    </row>
    <row r="18" spans="1:8" ht="36.4" customHeight="1">
      <c r="A18" s="81" t="s">
        <v>98</v>
      </c>
      <c r="B18" s="82">
        <v>564</v>
      </c>
      <c r="C18" s="82">
        <v>86</v>
      </c>
      <c r="D18" s="83" t="s">
        <v>99</v>
      </c>
      <c r="E18" s="82">
        <v>84</v>
      </c>
      <c r="F18" s="82">
        <v>2</v>
      </c>
      <c r="G18" s="84">
        <f>SUM(C18-(E18+F18))</f>
        <v>0</v>
      </c>
    </row>
    <row r="19" spans="1:8" ht="36.4" customHeight="1">
      <c r="A19" s="85" t="s">
        <v>100</v>
      </c>
      <c r="B19" s="86" t="s">
        <v>99</v>
      </c>
      <c r="C19" s="87"/>
      <c r="D19" s="88" t="s">
        <v>99</v>
      </c>
      <c r="E19" s="89"/>
      <c r="F19" s="89"/>
      <c r="G19" s="90">
        <f>SUM(C19-(E19+F19))</f>
        <v>0</v>
      </c>
    </row>
    <row r="20" spans="1:8" ht="36.4" customHeight="1">
      <c r="A20" s="85" t="s">
        <v>101</v>
      </c>
      <c r="B20" s="89">
        <v>0</v>
      </c>
      <c r="C20" s="89">
        <v>0</v>
      </c>
      <c r="D20" s="91">
        <v>0</v>
      </c>
      <c r="E20" s="87"/>
      <c r="F20" s="87"/>
      <c r="G20" s="90">
        <f>SUM(C20-(D20+E20+F20))</f>
        <v>0</v>
      </c>
    </row>
    <row r="21" spans="1:8" ht="51.6" customHeight="1">
      <c r="A21" s="81" t="s">
        <v>102</v>
      </c>
      <c r="B21" s="89">
        <v>0</v>
      </c>
      <c r="C21" s="89">
        <v>0</v>
      </c>
      <c r="D21" s="88" t="s">
        <v>99</v>
      </c>
      <c r="E21" s="89">
        <v>0</v>
      </c>
      <c r="F21" s="89">
        <v>0</v>
      </c>
      <c r="G21" s="90">
        <f>SUM(C21-(E21+F21))</f>
        <v>0</v>
      </c>
    </row>
    <row r="22" spans="1:8" ht="49.15" customHeight="1">
      <c r="A22" s="92" t="s">
        <v>103</v>
      </c>
      <c r="B22" s="216">
        <v>46107</v>
      </c>
      <c r="C22" s="89">
        <v>25071</v>
      </c>
      <c r="D22" s="91">
        <v>0</v>
      </c>
      <c r="E22" s="89">
        <v>24834</v>
      </c>
      <c r="F22" s="89">
        <v>237</v>
      </c>
      <c r="G22" s="90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54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6</v>
      </c>
      <c r="C27" s="101"/>
      <c r="D27" s="101"/>
      <c r="E27" s="99" t="s">
        <v>110</v>
      </c>
      <c r="F27" s="102">
        <v>66</v>
      </c>
      <c r="G27" s="103"/>
    </row>
    <row r="28" spans="1:8" ht="38.450000000000003" customHeight="1">
      <c r="A28" s="104" t="s">
        <v>111</v>
      </c>
      <c r="B28" s="105">
        <v>1</v>
      </c>
      <c r="C28" s="101"/>
      <c r="D28" s="101"/>
      <c r="E28" s="99" t="s">
        <v>112</v>
      </c>
      <c r="F28" s="106">
        <v>0</v>
      </c>
      <c r="G28" s="107"/>
    </row>
    <row r="29" spans="1:8" ht="51" customHeight="1" thickBot="1">
      <c r="A29" s="108" t="s">
        <v>113</v>
      </c>
      <c r="B29" s="109">
        <v>15096</v>
      </c>
      <c r="C29" s="110"/>
      <c r="D29" s="110"/>
      <c r="E29" s="108" t="s">
        <v>114</v>
      </c>
      <c r="F29" s="111">
        <v>11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/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9" customHeight="1">
      <c r="A33" s="121"/>
      <c r="B33" s="124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125"/>
      <c r="B35" s="123"/>
      <c r="C35" s="123"/>
      <c r="D35" s="123"/>
      <c r="E35" s="123"/>
      <c r="F35" s="121"/>
      <c r="G35" s="121"/>
    </row>
    <row r="36" spans="1:7" ht="286.89999999999998" customHeight="1">
      <c r="A36" s="329"/>
      <c r="B36" s="329"/>
      <c r="C36" s="329"/>
      <c r="D36" s="329"/>
      <c r="E36" s="329"/>
      <c r="F36" s="329"/>
      <c r="G36" s="329"/>
    </row>
    <row r="37" spans="1:7" ht="37.15" customHeight="1">
      <c r="A37" s="336"/>
      <c r="B37" s="336"/>
      <c r="C37" s="336"/>
      <c r="D37" s="336"/>
      <c r="E37" s="336"/>
      <c r="F37" s="124"/>
      <c r="G37" s="121"/>
    </row>
    <row r="38" spans="1:7" ht="49.9" customHeight="1">
      <c r="A38" s="331"/>
      <c r="B38" s="331"/>
      <c r="C38" s="331"/>
      <c r="D38" s="331"/>
      <c r="E38" s="331"/>
      <c r="F38" s="331"/>
      <c r="G38" s="331"/>
    </row>
    <row r="39" spans="1:7" ht="28.9" customHeight="1">
      <c r="A39" s="329"/>
      <c r="B39" s="329"/>
      <c r="C39" s="329"/>
      <c r="D39" s="329"/>
      <c r="E39" s="329"/>
      <c r="F39" s="329"/>
      <c r="G39" s="329"/>
    </row>
    <row r="40" spans="1:7" ht="28.9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124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219" priority="4" stopIfTrue="1" operator="notEqual">
      <formula>0</formula>
    </cfRule>
  </conditionalFormatting>
  <conditionalFormatting sqref="G17 G12">
    <cfRule type="cellIs" dxfId="218" priority="3" stopIfTrue="1" operator="equal">
      <formula>0</formula>
    </cfRule>
  </conditionalFormatting>
  <conditionalFormatting sqref="G25 G17:G22 G12">
    <cfRule type="cellIs" dxfId="217" priority="2" stopIfTrue="1" operator="notEqual">
      <formula>0</formula>
    </cfRule>
  </conditionalFormatting>
  <conditionalFormatting sqref="G17 G12">
    <cfRule type="cellIs" dxfId="216" priority="1" stopIfTrue="1" operator="equal">
      <formula>0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  <col min="257" max="257" width="36.5703125" customWidth="1"/>
    <col min="258" max="258" width="31.42578125" customWidth="1"/>
    <col min="259" max="259" width="31.5703125" customWidth="1"/>
    <col min="260" max="260" width="27.7109375" customWidth="1"/>
    <col min="261" max="261" width="33.5703125" customWidth="1"/>
    <col min="262" max="262" width="32.140625" customWidth="1"/>
    <col min="263" max="263" width="34.7109375" customWidth="1"/>
    <col min="513" max="513" width="36.5703125" customWidth="1"/>
    <col min="514" max="514" width="31.42578125" customWidth="1"/>
    <col min="515" max="515" width="31.5703125" customWidth="1"/>
    <col min="516" max="516" width="27.7109375" customWidth="1"/>
    <col min="517" max="517" width="33.5703125" customWidth="1"/>
    <col min="518" max="518" width="32.140625" customWidth="1"/>
    <col min="519" max="519" width="34.7109375" customWidth="1"/>
    <col min="769" max="769" width="36.5703125" customWidth="1"/>
    <col min="770" max="770" width="31.42578125" customWidth="1"/>
    <col min="771" max="771" width="31.5703125" customWidth="1"/>
    <col min="772" max="772" width="27.7109375" customWidth="1"/>
    <col min="773" max="773" width="33.5703125" customWidth="1"/>
    <col min="774" max="774" width="32.140625" customWidth="1"/>
    <col min="775" max="775" width="34.7109375" customWidth="1"/>
    <col min="1025" max="1025" width="36.5703125" customWidth="1"/>
    <col min="1026" max="1026" width="31.42578125" customWidth="1"/>
    <col min="1027" max="1027" width="31.5703125" customWidth="1"/>
    <col min="1028" max="1028" width="27.7109375" customWidth="1"/>
    <col min="1029" max="1029" width="33.5703125" customWidth="1"/>
    <col min="1030" max="1030" width="32.140625" customWidth="1"/>
    <col min="1031" max="1031" width="34.7109375" customWidth="1"/>
    <col min="1281" max="1281" width="36.5703125" customWidth="1"/>
    <col min="1282" max="1282" width="31.42578125" customWidth="1"/>
    <col min="1283" max="1283" width="31.5703125" customWidth="1"/>
    <col min="1284" max="1284" width="27.7109375" customWidth="1"/>
    <col min="1285" max="1285" width="33.5703125" customWidth="1"/>
    <col min="1286" max="1286" width="32.140625" customWidth="1"/>
    <col min="1287" max="1287" width="34.7109375" customWidth="1"/>
    <col min="1537" max="1537" width="36.5703125" customWidth="1"/>
    <col min="1538" max="1538" width="31.42578125" customWidth="1"/>
    <col min="1539" max="1539" width="31.5703125" customWidth="1"/>
    <col min="1540" max="1540" width="27.7109375" customWidth="1"/>
    <col min="1541" max="1541" width="33.5703125" customWidth="1"/>
    <col min="1542" max="1542" width="32.140625" customWidth="1"/>
    <col min="1543" max="1543" width="34.7109375" customWidth="1"/>
    <col min="1793" max="1793" width="36.5703125" customWidth="1"/>
    <col min="1794" max="1794" width="31.42578125" customWidth="1"/>
    <col min="1795" max="1795" width="31.5703125" customWidth="1"/>
    <col min="1796" max="1796" width="27.7109375" customWidth="1"/>
    <col min="1797" max="1797" width="33.5703125" customWidth="1"/>
    <col min="1798" max="1798" width="32.140625" customWidth="1"/>
    <col min="1799" max="1799" width="34.7109375" customWidth="1"/>
    <col min="2049" max="2049" width="36.5703125" customWidth="1"/>
    <col min="2050" max="2050" width="31.42578125" customWidth="1"/>
    <col min="2051" max="2051" width="31.5703125" customWidth="1"/>
    <col min="2052" max="2052" width="27.7109375" customWidth="1"/>
    <col min="2053" max="2053" width="33.5703125" customWidth="1"/>
    <col min="2054" max="2054" width="32.140625" customWidth="1"/>
    <col min="2055" max="2055" width="34.7109375" customWidth="1"/>
    <col min="2305" max="2305" width="36.5703125" customWidth="1"/>
    <col min="2306" max="2306" width="31.42578125" customWidth="1"/>
    <col min="2307" max="2307" width="31.5703125" customWidth="1"/>
    <col min="2308" max="2308" width="27.7109375" customWidth="1"/>
    <col min="2309" max="2309" width="33.5703125" customWidth="1"/>
    <col min="2310" max="2310" width="32.140625" customWidth="1"/>
    <col min="2311" max="2311" width="34.7109375" customWidth="1"/>
    <col min="2561" max="2561" width="36.5703125" customWidth="1"/>
    <col min="2562" max="2562" width="31.42578125" customWidth="1"/>
    <col min="2563" max="2563" width="31.5703125" customWidth="1"/>
    <col min="2564" max="2564" width="27.7109375" customWidth="1"/>
    <col min="2565" max="2565" width="33.5703125" customWidth="1"/>
    <col min="2566" max="2566" width="32.140625" customWidth="1"/>
    <col min="2567" max="2567" width="34.7109375" customWidth="1"/>
    <col min="2817" max="2817" width="36.5703125" customWidth="1"/>
    <col min="2818" max="2818" width="31.42578125" customWidth="1"/>
    <col min="2819" max="2819" width="31.5703125" customWidth="1"/>
    <col min="2820" max="2820" width="27.7109375" customWidth="1"/>
    <col min="2821" max="2821" width="33.5703125" customWidth="1"/>
    <col min="2822" max="2822" width="32.140625" customWidth="1"/>
    <col min="2823" max="2823" width="34.7109375" customWidth="1"/>
    <col min="3073" max="3073" width="36.5703125" customWidth="1"/>
    <col min="3074" max="3074" width="31.42578125" customWidth="1"/>
    <col min="3075" max="3075" width="31.5703125" customWidth="1"/>
    <col min="3076" max="3076" width="27.7109375" customWidth="1"/>
    <col min="3077" max="3077" width="33.5703125" customWidth="1"/>
    <col min="3078" max="3078" width="32.140625" customWidth="1"/>
    <col min="3079" max="3079" width="34.7109375" customWidth="1"/>
    <col min="3329" max="3329" width="36.5703125" customWidth="1"/>
    <col min="3330" max="3330" width="31.42578125" customWidth="1"/>
    <col min="3331" max="3331" width="31.5703125" customWidth="1"/>
    <col min="3332" max="3332" width="27.7109375" customWidth="1"/>
    <col min="3333" max="3333" width="33.5703125" customWidth="1"/>
    <col min="3334" max="3334" width="32.140625" customWidth="1"/>
    <col min="3335" max="3335" width="34.7109375" customWidth="1"/>
    <col min="3585" max="3585" width="36.5703125" customWidth="1"/>
    <col min="3586" max="3586" width="31.42578125" customWidth="1"/>
    <col min="3587" max="3587" width="31.5703125" customWidth="1"/>
    <col min="3588" max="3588" width="27.7109375" customWidth="1"/>
    <col min="3589" max="3589" width="33.5703125" customWidth="1"/>
    <col min="3590" max="3590" width="32.140625" customWidth="1"/>
    <col min="3591" max="3591" width="34.7109375" customWidth="1"/>
    <col min="3841" max="3841" width="36.5703125" customWidth="1"/>
    <col min="3842" max="3842" width="31.42578125" customWidth="1"/>
    <col min="3843" max="3843" width="31.5703125" customWidth="1"/>
    <col min="3844" max="3844" width="27.7109375" customWidth="1"/>
    <col min="3845" max="3845" width="33.5703125" customWidth="1"/>
    <col min="3846" max="3846" width="32.140625" customWidth="1"/>
    <col min="3847" max="3847" width="34.7109375" customWidth="1"/>
    <col min="4097" max="4097" width="36.5703125" customWidth="1"/>
    <col min="4098" max="4098" width="31.42578125" customWidth="1"/>
    <col min="4099" max="4099" width="31.5703125" customWidth="1"/>
    <col min="4100" max="4100" width="27.7109375" customWidth="1"/>
    <col min="4101" max="4101" width="33.5703125" customWidth="1"/>
    <col min="4102" max="4102" width="32.140625" customWidth="1"/>
    <col min="4103" max="4103" width="34.7109375" customWidth="1"/>
    <col min="4353" max="4353" width="36.5703125" customWidth="1"/>
    <col min="4354" max="4354" width="31.42578125" customWidth="1"/>
    <col min="4355" max="4355" width="31.5703125" customWidth="1"/>
    <col min="4356" max="4356" width="27.7109375" customWidth="1"/>
    <col min="4357" max="4357" width="33.5703125" customWidth="1"/>
    <col min="4358" max="4358" width="32.140625" customWidth="1"/>
    <col min="4359" max="4359" width="34.7109375" customWidth="1"/>
    <col min="4609" max="4609" width="36.5703125" customWidth="1"/>
    <col min="4610" max="4610" width="31.42578125" customWidth="1"/>
    <col min="4611" max="4611" width="31.5703125" customWidth="1"/>
    <col min="4612" max="4612" width="27.7109375" customWidth="1"/>
    <col min="4613" max="4613" width="33.5703125" customWidth="1"/>
    <col min="4614" max="4614" width="32.140625" customWidth="1"/>
    <col min="4615" max="4615" width="34.7109375" customWidth="1"/>
    <col min="4865" max="4865" width="36.5703125" customWidth="1"/>
    <col min="4866" max="4866" width="31.42578125" customWidth="1"/>
    <col min="4867" max="4867" width="31.5703125" customWidth="1"/>
    <col min="4868" max="4868" width="27.7109375" customWidth="1"/>
    <col min="4869" max="4869" width="33.5703125" customWidth="1"/>
    <col min="4870" max="4870" width="32.140625" customWidth="1"/>
    <col min="4871" max="4871" width="34.7109375" customWidth="1"/>
    <col min="5121" max="5121" width="36.5703125" customWidth="1"/>
    <col min="5122" max="5122" width="31.42578125" customWidth="1"/>
    <col min="5123" max="5123" width="31.5703125" customWidth="1"/>
    <col min="5124" max="5124" width="27.7109375" customWidth="1"/>
    <col min="5125" max="5125" width="33.5703125" customWidth="1"/>
    <col min="5126" max="5126" width="32.140625" customWidth="1"/>
    <col min="5127" max="5127" width="34.7109375" customWidth="1"/>
    <col min="5377" max="5377" width="36.5703125" customWidth="1"/>
    <col min="5378" max="5378" width="31.42578125" customWidth="1"/>
    <col min="5379" max="5379" width="31.5703125" customWidth="1"/>
    <col min="5380" max="5380" width="27.7109375" customWidth="1"/>
    <col min="5381" max="5381" width="33.5703125" customWidth="1"/>
    <col min="5382" max="5382" width="32.140625" customWidth="1"/>
    <col min="5383" max="5383" width="34.7109375" customWidth="1"/>
    <col min="5633" max="5633" width="36.5703125" customWidth="1"/>
    <col min="5634" max="5634" width="31.42578125" customWidth="1"/>
    <col min="5635" max="5635" width="31.5703125" customWidth="1"/>
    <col min="5636" max="5636" width="27.7109375" customWidth="1"/>
    <col min="5637" max="5637" width="33.5703125" customWidth="1"/>
    <col min="5638" max="5638" width="32.140625" customWidth="1"/>
    <col min="5639" max="5639" width="34.7109375" customWidth="1"/>
    <col min="5889" max="5889" width="36.5703125" customWidth="1"/>
    <col min="5890" max="5890" width="31.42578125" customWidth="1"/>
    <col min="5891" max="5891" width="31.5703125" customWidth="1"/>
    <col min="5892" max="5892" width="27.7109375" customWidth="1"/>
    <col min="5893" max="5893" width="33.5703125" customWidth="1"/>
    <col min="5894" max="5894" width="32.140625" customWidth="1"/>
    <col min="5895" max="5895" width="34.7109375" customWidth="1"/>
    <col min="6145" max="6145" width="36.5703125" customWidth="1"/>
    <col min="6146" max="6146" width="31.42578125" customWidth="1"/>
    <col min="6147" max="6147" width="31.5703125" customWidth="1"/>
    <col min="6148" max="6148" width="27.7109375" customWidth="1"/>
    <col min="6149" max="6149" width="33.5703125" customWidth="1"/>
    <col min="6150" max="6150" width="32.140625" customWidth="1"/>
    <col min="6151" max="6151" width="34.7109375" customWidth="1"/>
    <col min="6401" max="6401" width="36.5703125" customWidth="1"/>
    <col min="6402" max="6402" width="31.42578125" customWidth="1"/>
    <col min="6403" max="6403" width="31.5703125" customWidth="1"/>
    <col min="6404" max="6404" width="27.7109375" customWidth="1"/>
    <col min="6405" max="6405" width="33.5703125" customWidth="1"/>
    <col min="6406" max="6406" width="32.140625" customWidth="1"/>
    <col min="6407" max="6407" width="34.7109375" customWidth="1"/>
    <col min="6657" max="6657" width="36.5703125" customWidth="1"/>
    <col min="6658" max="6658" width="31.42578125" customWidth="1"/>
    <col min="6659" max="6659" width="31.5703125" customWidth="1"/>
    <col min="6660" max="6660" width="27.7109375" customWidth="1"/>
    <col min="6661" max="6661" width="33.5703125" customWidth="1"/>
    <col min="6662" max="6662" width="32.140625" customWidth="1"/>
    <col min="6663" max="6663" width="34.7109375" customWidth="1"/>
    <col min="6913" max="6913" width="36.5703125" customWidth="1"/>
    <col min="6914" max="6914" width="31.42578125" customWidth="1"/>
    <col min="6915" max="6915" width="31.5703125" customWidth="1"/>
    <col min="6916" max="6916" width="27.7109375" customWidth="1"/>
    <col min="6917" max="6917" width="33.5703125" customWidth="1"/>
    <col min="6918" max="6918" width="32.140625" customWidth="1"/>
    <col min="6919" max="6919" width="34.7109375" customWidth="1"/>
    <col min="7169" max="7169" width="36.5703125" customWidth="1"/>
    <col min="7170" max="7170" width="31.42578125" customWidth="1"/>
    <col min="7171" max="7171" width="31.5703125" customWidth="1"/>
    <col min="7172" max="7172" width="27.7109375" customWidth="1"/>
    <col min="7173" max="7173" width="33.5703125" customWidth="1"/>
    <col min="7174" max="7174" width="32.140625" customWidth="1"/>
    <col min="7175" max="7175" width="34.7109375" customWidth="1"/>
    <col min="7425" max="7425" width="36.5703125" customWidth="1"/>
    <col min="7426" max="7426" width="31.42578125" customWidth="1"/>
    <col min="7427" max="7427" width="31.5703125" customWidth="1"/>
    <col min="7428" max="7428" width="27.7109375" customWidth="1"/>
    <col min="7429" max="7429" width="33.5703125" customWidth="1"/>
    <col min="7430" max="7430" width="32.140625" customWidth="1"/>
    <col min="7431" max="7431" width="34.7109375" customWidth="1"/>
    <col min="7681" max="7681" width="36.5703125" customWidth="1"/>
    <col min="7682" max="7682" width="31.42578125" customWidth="1"/>
    <col min="7683" max="7683" width="31.5703125" customWidth="1"/>
    <col min="7684" max="7684" width="27.7109375" customWidth="1"/>
    <col min="7685" max="7685" width="33.5703125" customWidth="1"/>
    <col min="7686" max="7686" width="32.140625" customWidth="1"/>
    <col min="7687" max="7687" width="34.7109375" customWidth="1"/>
    <col min="7937" max="7937" width="36.5703125" customWidth="1"/>
    <col min="7938" max="7938" width="31.42578125" customWidth="1"/>
    <col min="7939" max="7939" width="31.5703125" customWidth="1"/>
    <col min="7940" max="7940" width="27.7109375" customWidth="1"/>
    <col min="7941" max="7941" width="33.5703125" customWidth="1"/>
    <col min="7942" max="7942" width="32.140625" customWidth="1"/>
    <col min="7943" max="7943" width="34.7109375" customWidth="1"/>
    <col min="8193" max="8193" width="36.5703125" customWidth="1"/>
    <col min="8194" max="8194" width="31.42578125" customWidth="1"/>
    <col min="8195" max="8195" width="31.5703125" customWidth="1"/>
    <col min="8196" max="8196" width="27.7109375" customWidth="1"/>
    <col min="8197" max="8197" width="33.5703125" customWidth="1"/>
    <col min="8198" max="8198" width="32.140625" customWidth="1"/>
    <col min="8199" max="8199" width="34.7109375" customWidth="1"/>
    <col min="8449" max="8449" width="36.5703125" customWidth="1"/>
    <col min="8450" max="8450" width="31.42578125" customWidth="1"/>
    <col min="8451" max="8451" width="31.5703125" customWidth="1"/>
    <col min="8452" max="8452" width="27.7109375" customWidth="1"/>
    <col min="8453" max="8453" width="33.5703125" customWidth="1"/>
    <col min="8454" max="8454" width="32.140625" customWidth="1"/>
    <col min="8455" max="8455" width="34.7109375" customWidth="1"/>
    <col min="8705" max="8705" width="36.5703125" customWidth="1"/>
    <col min="8706" max="8706" width="31.42578125" customWidth="1"/>
    <col min="8707" max="8707" width="31.5703125" customWidth="1"/>
    <col min="8708" max="8708" width="27.7109375" customWidth="1"/>
    <col min="8709" max="8709" width="33.5703125" customWidth="1"/>
    <col min="8710" max="8710" width="32.140625" customWidth="1"/>
    <col min="8711" max="8711" width="34.7109375" customWidth="1"/>
    <col min="8961" max="8961" width="36.5703125" customWidth="1"/>
    <col min="8962" max="8962" width="31.42578125" customWidth="1"/>
    <col min="8963" max="8963" width="31.5703125" customWidth="1"/>
    <col min="8964" max="8964" width="27.7109375" customWidth="1"/>
    <col min="8965" max="8965" width="33.5703125" customWidth="1"/>
    <col min="8966" max="8966" width="32.140625" customWidth="1"/>
    <col min="8967" max="8967" width="34.7109375" customWidth="1"/>
    <col min="9217" max="9217" width="36.5703125" customWidth="1"/>
    <col min="9218" max="9218" width="31.42578125" customWidth="1"/>
    <col min="9219" max="9219" width="31.5703125" customWidth="1"/>
    <col min="9220" max="9220" width="27.7109375" customWidth="1"/>
    <col min="9221" max="9221" width="33.5703125" customWidth="1"/>
    <col min="9222" max="9222" width="32.140625" customWidth="1"/>
    <col min="9223" max="9223" width="34.7109375" customWidth="1"/>
    <col min="9473" max="9473" width="36.5703125" customWidth="1"/>
    <col min="9474" max="9474" width="31.42578125" customWidth="1"/>
    <col min="9475" max="9475" width="31.5703125" customWidth="1"/>
    <col min="9476" max="9476" width="27.7109375" customWidth="1"/>
    <col min="9477" max="9477" width="33.5703125" customWidth="1"/>
    <col min="9478" max="9478" width="32.140625" customWidth="1"/>
    <col min="9479" max="9479" width="34.7109375" customWidth="1"/>
    <col min="9729" max="9729" width="36.5703125" customWidth="1"/>
    <col min="9730" max="9730" width="31.42578125" customWidth="1"/>
    <col min="9731" max="9731" width="31.5703125" customWidth="1"/>
    <col min="9732" max="9732" width="27.7109375" customWidth="1"/>
    <col min="9733" max="9733" width="33.5703125" customWidth="1"/>
    <col min="9734" max="9734" width="32.140625" customWidth="1"/>
    <col min="9735" max="9735" width="34.7109375" customWidth="1"/>
    <col min="9985" max="9985" width="36.5703125" customWidth="1"/>
    <col min="9986" max="9986" width="31.42578125" customWidth="1"/>
    <col min="9987" max="9987" width="31.5703125" customWidth="1"/>
    <col min="9988" max="9988" width="27.7109375" customWidth="1"/>
    <col min="9989" max="9989" width="33.5703125" customWidth="1"/>
    <col min="9990" max="9990" width="32.140625" customWidth="1"/>
    <col min="9991" max="9991" width="34.7109375" customWidth="1"/>
    <col min="10241" max="10241" width="36.5703125" customWidth="1"/>
    <col min="10242" max="10242" width="31.42578125" customWidth="1"/>
    <col min="10243" max="10243" width="31.5703125" customWidth="1"/>
    <col min="10244" max="10244" width="27.7109375" customWidth="1"/>
    <col min="10245" max="10245" width="33.5703125" customWidth="1"/>
    <col min="10246" max="10246" width="32.140625" customWidth="1"/>
    <col min="10247" max="10247" width="34.7109375" customWidth="1"/>
    <col min="10497" max="10497" width="36.5703125" customWidth="1"/>
    <col min="10498" max="10498" width="31.42578125" customWidth="1"/>
    <col min="10499" max="10499" width="31.5703125" customWidth="1"/>
    <col min="10500" max="10500" width="27.7109375" customWidth="1"/>
    <col min="10501" max="10501" width="33.5703125" customWidth="1"/>
    <col min="10502" max="10502" width="32.140625" customWidth="1"/>
    <col min="10503" max="10503" width="34.7109375" customWidth="1"/>
    <col min="10753" max="10753" width="36.5703125" customWidth="1"/>
    <col min="10754" max="10754" width="31.42578125" customWidth="1"/>
    <col min="10755" max="10755" width="31.5703125" customWidth="1"/>
    <col min="10756" max="10756" width="27.7109375" customWidth="1"/>
    <col min="10757" max="10757" width="33.5703125" customWidth="1"/>
    <col min="10758" max="10758" width="32.140625" customWidth="1"/>
    <col min="10759" max="10759" width="34.7109375" customWidth="1"/>
    <col min="11009" max="11009" width="36.5703125" customWidth="1"/>
    <col min="11010" max="11010" width="31.42578125" customWidth="1"/>
    <col min="11011" max="11011" width="31.5703125" customWidth="1"/>
    <col min="11012" max="11012" width="27.7109375" customWidth="1"/>
    <col min="11013" max="11013" width="33.5703125" customWidth="1"/>
    <col min="11014" max="11014" width="32.140625" customWidth="1"/>
    <col min="11015" max="11015" width="34.7109375" customWidth="1"/>
    <col min="11265" max="11265" width="36.5703125" customWidth="1"/>
    <col min="11266" max="11266" width="31.42578125" customWidth="1"/>
    <col min="11267" max="11267" width="31.5703125" customWidth="1"/>
    <col min="11268" max="11268" width="27.7109375" customWidth="1"/>
    <col min="11269" max="11269" width="33.5703125" customWidth="1"/>
    <col min="11270" max="11270" width="32.140625" customWidth="1"/>
    <col min="11271" max="11271" width="34.7109375" customWidth="1"/>
    <col min="11521" max="11521" width="36.5703125" customWidth="1"/>
    <col min="11522" max="11522" width="31.42578125" customWidth="1"/>
    <col min="11523" max="11523" width="31.5703125" customWidth="1"/>
    <col min="11524" max="11524" width="27.7109375" customWidth="1"/>
    <col min="11525" max="11525" width="33.5703125" customWidth="1"/>
    <col min="11526" max="11526" width="32.140625" customWidth="1"/>
    <col min="11527" max="11527" width="34.7109375" customWidth="1"/>
    <col min="11777" max="11777" width="36.5703125" customWidth="1"/>
    <col min="11778" max="11778" width="31.42578125" customWidth="1"/>
    <col min="11779" max="11779" width="31.5703125" customWidth="1"/>
    <col min="11780" max="11780" width="27.7109375" customWidth="1"/>
    <col min="11781" max="11781" width="33.5703125" customWidth="1"/>
    <col min="11782" max="11782" width="32.140625" customWidth="1"/>
    <col min="11783" max="11783" width="34.7109375" customWidth="1"/>
    <col min="12033" max="12033" width="36.5703125" customWidth="1"/>
    <col min="12034" max="12034" width="31.42578125" customWidth="1"/>
    <col min="12035" max="12035" width="31.5703125" customWidth="1"/>
    <col min="12036" max="12036" width="27.7109375" customWidth="1"/>
    <col min="12037" max="12037" width="33.5703125" customWidth="1"/>
    <col min="12038" max="12038" width="32.140625" customWidth="1"/>
    <col min="12039" max="12039" width="34.7109375" customWidth="1"/>
    <col min="12289" max="12289" width="36.5703125" customWidth="1"/>
    <col min="12290" max="12290" width="31.42578125" customWidth="1"/>
    <col min="12291" max="12291" width="31.5703125" customWidth="1"/>
    <col min="12292" max="12292" width="27.7109375" customWidth="1"/>
    <col min="12293" max="12293" width="33.5703125" customWidth="1"/>
    <col min="12294" max="12294" width="32.140625" customWidth="1"/>
    <col min="12295" max="12295" width="34.7109375" customWidth="1"/>
    <col min="12545" max="12545" width="36.5703125" customWidth="1"/>
    <col min="12546" max="12546" width="31.42578125" customWidth="1"/>
    <col min="12547" max="12547" width="31.5703125" customWidth="1"/>
    <col min="12548" max="12548" width="27.7109375" customWidth="1"/>
    <col min="12549" max="12549" width="33.5703125" customWidth="1"/>
    <col min="12550" max="12550" width="32.140625" customWidth="1"/>
    <col min="12551" max="12551" width="34.7109375" customWidth="1"/>
    <col min="12801" max="12801" width="36.5703125" customWidth="1"/>
    <col min="12802" max="12802" width="31.42578125" customWidth="1"/>
    <col min="12803" max="12803" width="31.5703125" customWidth="1"/>
    <col min="12804" max="12804" width="27.7109375" customWidth="1"/>
    <col min="12805" max="12805" width="33.5703125" customWidth="1"/>
    <col min="12806" max="12806" width="32.140625" customWidth="1"/>
    <col min="12807" max="12807" width="34.7109375" customWidth="1"/>
    <col min="13057" max="13057" width="36.5703125" customWidth="1"/>
    <col min="13058" max="13058" width="31.42578125" customWidth="1"/>
    <col min="13059" max="13059" width="31.5703125" customWidth="1"/>
    <col min="13060" max="13060" width="27.7109375" customWidth="1"/>
    <col min="13061" max="13061" width="33.5703125" customWidth="1"/>
    <col min="13062" max="13062" width="32.140625" customWidth="1"/>
    <col min="13063" max="13063" width="34.7109375" customWidth="1"/>
    <col min="13313" max="13313" width="36.5703125" customWidth="1"/>
    <col min="13314" max="13314" width="31.42578125" customWidth="1"/>
    <col min="13315" max="13315" width="31.5703125" customWidth="1"/>
    <col min="13316" max="13316" width="27.7109375" customWidth="1"/>
    <col min="13317" max="13317" width="33.5703125" customWidth="1"/>
    <col min="13318" max="13318" width="32.140625" customWidth="1"/>
    <col min="13319" max="13319" width="34.7109375" customWidth="1"/>
    <col min="13569" max="13569" width="36.5703125" customWidth="1"/>
    <col min="13570" max="13570" width="31.42578125" customWidth="1"/>
    <col min="13571" max="13571" width="31.5703125" customWidth="1"/>
    <col min="13572" max="13572" width="27.7109375" customWidth="1"/>
    <col min="13573" max="13573" width="33.5703125" customWidth="1"/>
    <col min="13574" max="13574" width="32.140625" customWidth="1"/>
    <col min="13575" max="13575" width="34.7109375" customWidth="1"/>
    <col min="13825" max="13825" width="36.5703125" customWidth="1"/>
    <col min="13826" max="13826" width="31.42578125" customWidth="1"/>
    <col min="13827" max="13827" width="31.5703125" customWidth="1"/>
    <col min="13828" max="13828" width="27.7109375" customWidth="1"/>
    <col min="13829" max="13829" width="33.5703125" customWidth="1"/>
    <col min="13830" max="13830" width="32.140625" customWidth="1"/>
    <col min="13831" max="13831" width="34.7109375" customWidth="1"/>
    <col min="14081" max="14081" width="36.5703125" customWidth="1"/>
    <col min="14082" max="14082" width="31.42578125" customWidth="1"/>
    <col min="14083" max="14083" width="31.5703125" customWidth="1"/>
    <col min="14084" max="14084" width="27.7109375" customWidth="1"/>
    <col min="14085" max="14085" width="33.5703125" customWidth="1"/>
    <col min="14086" max="14086" width="32.140625" customWidth="1"/>
    <col min="14087" max="14087" width="34.7109375" customWidth="1"/>
    <col min="14337" max="14337" width="36.5703125" customWidth="1"/>
    <col min="14338" max="14338" width="31.42578125" customWidth="1"/>
    <col min="14339" max="14339" width="31.5703125" customWidth="1"/>
    <col min="14340" max="14340" width="27.7109375" customWidth="1"/>
    <col min="14341" max="14341" width="33.5703125" customWidth="1"/>
    <col min="14342" max="14342" width="32.140625" customWidth="1"/>
    <col min="14343" max="14343" width="34.7109375" customWidth="1"/>
    <col min="14593" max="14593" width="36.5703125" customWidth="1"/>
    <col min="14594" max="14594" width="31.42578125" customWidth="1"/>
    <col min="14595" max="14595" width="31.5703125" customWidth="1"/>
    <col min="14596" max="14596" width="27.7109375" customWidth="1"/>
    <col min="14597" max="14597" width="33.5703125" customWidth="1"/>
    <col min="14598" max="14598" width="32.140625" customWidth="1"/>
    <col min="14599" max="14599" width="34.7109375" customWidth="1"/>
    <col min="14849" max="14849" width="36.5703125" customWidth="1"/>
    <col min="14850" max="14850" width="31.42578125" customWidth="1"/>
    <col min="14851" max="14851" width="31.5703125" customWidth="1"/>
    <col min="14852" max="14852" width="27.7109375" customWidth="1"/>
    <col min="14853" max="14853" width="33.5703125" customWidth="1"/>
    <col min="14854" max="14854" width="32.140625" customWidth="1"/>
    <col min="14855" max="14855" width="34.7109375" customWidth="1"/>
    <col min="15105" max="15105" width="36.5703125" customWidth="1"/>
    <col min="15106" max="15106" width="31.42578125" customWidth="1"/>
    <col min="15107" max="15107" width="31.5703125" customWidth="1"/>
    <col min="15108" max="15108" width="27.7109375" customWidth="1"/>
    <col min="15109" max="15109" width="33.5703125" customWidth="1"/>
    <col min="15110" max="15110" width="32.140625" customWidth="1"/>
    <col min="15111" max="15111" width="34.7109375" customWidth="1"/>
    <col min="15361" max="15361" width="36.5703125" customWidth="1"/>
    <col min="15362" max="15362" width="31.42578125" customWidth="1"/>
    <col min="15363" max="15363" width="31.5703125" customWidth="1"/>
    <col min="15364" max="15364" width="27.7109375" customWidth="1"/>
    <col min="15365" max="15365" width="33.5703125" customWidth="1"/>
    <col min="15366" max="15366" width="32.140625" customWidth="1"/>
    <col min="15367" max="15367" width="34.7109375" customWidth="1"/>
    <col min="15617" max="15617" width="36.5703125" customWidth="1"/>
    <col min="15618" max="15618" width="31.42578125" customWidth="1"/>
    <col min="15619" max="15619" width="31.5703125" customWidth="1"/>
    <col min="15620" max="15620" width="27.7109375" customWidth="1"/>
    <col min="15621" max="15621" width="33.5703125" customWidth="1"/>
    <col min="15622" max="15622" width="32.140625" customWidth="1"/>
    <col min="15623" max="15623" width="34.7109375" customWidth="1"/>
    <col min="15873" max="15873" width="36.5703125" customWidth="1"/>
    <col min="15874" max="15874" width="31.42578125" customWidth="1"/>
    <col min="15875" max="15875" width="31.5703125" customWidth="1"/>
    <col min="15876" max="15876" width="27.7109375" customWidth="1"/>
    <col min="15877" max="15877" width="33.5703125" customWidth="1"/>
    <col min="15878" max="15878" width="32.140625" customWidth="1"/>
    <col min="15879" max="15879" width="34.7109375" customWidth="1"/>
    <col min="16129" max="16129" width="36.5703125" customWidth="1"/>
    <col min="16130" max="16130" width="31.42578125" customWidth="1"/>
    <col min="16131" max="16131" width="31.5703125" customWidth="1"/>
    <col min="16132" max="16132" width="27.7109375" customWidth="1"/>
    <col min="16133" max="16133" width="33.5703125" customWidth="1"/>
    <col min="16134" max="16134" width="32.140625" customWidth="1"/>
    <col min="16135" max="16135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20</v>
      </c>
      <c r="C6" s="341"/>
      <c r="D6" s="42"/>
      <c r="E6" s="43" t="s">
        <v>73</v>
      </c>
      <c r="F6" s="342" t="s">
        <v>127</v>
      </c>
      <c r="G6" s="343"/>
    </row>
    <row r="7" spans="1:8" ht="21" customHeight="1" thickBot="1">
      <c r="A7" s="41" t="s">
        <v>75</v>
      </c>
      <c r="B7" s="344" t="s">
        <v>128</v>
      </c>
      <c r="C7" s="345"/>
      <c r="D7" s="44"/>
      <c r="E7" s="43" t="s">
        <v>76</v>
      </c>
      <c r="F7" s="346" t="s">
        <v>129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126">
        <v>93807</v>
      </c>
    </row>
    <row r="10" spans="1:8" ht="34.15" customHeight="1">
      <c r="A10" s="52" t="s">
        <v>81</v>
      </c>
      <c r="B10" s="127">
        <v>246865</v>
      </c>
      <c r="C10" s="48"/>
      <c r="D10" s="48"/>
      <c r="E10" s="54" t="s">
        <v>82</v>
      </c>
      <c r="F10" s="55" t="s">
        <v>83</v>
      </c>
      <c r="G10" s="128">
        <v>92863</v>
      </c>
    </row>
    <row r="11" spans="1:8" ht="36" customHeight="1">
      <c r="A11" s="57" t="s">
        <v>84</v>
      </c>
      <c r="B11" s="129">
        <v>158914</v>
      </c>
      <c r="C11" s="59"/>
      <c r="D11" s="59"/>
      <c r="E11" s="352" t="s">
        <v>85</v>
      </c>
      <c r="F11" s="60" t="s">
        <v>86</v>
      </c>
      <c r="G11" s="61">
        <v>941</v>
      </c>
    </row>
    <row r="12" spans="1:8" ht="33" customHeight="1" thickBot="1">
      <c r="A12" s="62" t="s">
        <v>87</v>
      </c>
      <c r="B12" s="130">
        <v>92866</v>
      </c>
      <c r="C12" s="64"/>
      <c r="D12" s="64"/>
      <c r="E12" s="353"/>
      <c r="F12" s="65" t="s">
        <v>4</v>
      </c>
      <c r="G12" s="66">
        <f>SUM(G9-(G10+G11))</f>
        <v>3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900000000000006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15" customHeight="1">
      <c r="A17" s="78" t="s">
        <v>97</v>
      </c>
      <c r="B17" s="79">
        <f>SUM(B18,B20,B21,B22)</f>
        <v>246865</v>
      </c>
      <c r="C17" s="79">
        <f>SUM(C18:C22)</f>
        <v>93804</v>
      </c>
      <c r="D17" s="79">
        <f>SUM(D18:D22)</f>
        <v>0</v>
      </c>
      <c r="E17" s="79">
        <f>SUM(E18:E22)</f>
        <v>92863</v>
      </c>
      <c r="F17" s="79">
        <f>SUM(F18:F22)</f>
        <v>941</v>
      </c>
      <c r="G17" s="80">
        <f>SUM(C17-(D17+E17+F17))</f>
        <v>0</v>
      </c>
    </row>
    <row r="18" spans="1:8" ht="36.4" customHeight="1">
      <c r="A18" s="81" t="s">
        <v>98</v>
      </c>
      <c r="B18" s="82">
        <v>1565</v>
      </c>
      <c r="C18" s="82">
        <v>373</v>
      </c>
      <c r="D18" s="83" t="s">
        <v>99</v>
      </c>
      <c r="E18" s="82">
        <v>362</v>
      </c>
      <c r="F18" s="82">
        <v>11</v>
      </c>
      <c r="G18" s="84">
        <f>SUM(C18-(E18+F18))</f>
        <v>0</v>
      </c>
    </row>
    <row r="19" spans="1:8" ht="36.4" customHeight="1">
      <c r="A19" s="85" t="s">
        <v>100</v>
      </c>
      <c r="B19" s="86" t="s">
        <v>99</v>
      </c>
      <c r="C19" s="87">
        <v>0</v>
      </c>
      <c r="D19" s="88" t="s">
        <v>99</v>
      </c>
      <c r="E19" s="89">
        <v>0</v>
      </c>
      <c r="F19" s="89">
        <v>0</v>
      </c>
      <c r="G19" s="90">
        <f>SUM(C19-(E19+F19))</f>
        <v>0</v>
      </c>
    </row>
    <row r="20" spans="1:8" ht="36.4" customHeight="1">
      <c r="A20" s="85" t="s">
        <v>101</v>
      </c>
      <c r="B20" s="89">
        <v>0</v>
      </c>
      <c r="C20" s="89">
        <v>0</v>
      </c>
      <c r="D20" s="91"/>
      <c r="E20" s="87">
        <v>0</v>
      </c>
      <c r="F20" s="87">
        <v>0</v>
      </c>
      <c r="G20" s="90">
        <f>SUM(C20-(D20+E20+F20))</f>
        <v>0</v>
      </c>
    </row>
    <row r="21" spans="1:8" ht="51.6" customHeight="1">
      <c r="A21" s="81" t="s">
        <v>102</v>
      </c>
      <c r="B21" s="89">
        <v>9</v>
      </c>
      <c r="C21" s="89">
        <v>9</v>
      </c>
      <c r="D21" s="88" t="s">
        <v>99</v>
      </c>
      <c r="E21" s="89">
        <v>9</v>
      </c>
      <c r="F21" s="89">
        <v>0</v>
      </c>
      <c r="G21" s="90">
        <f>SUM(C21-(E21+F21))</f>
        <v>0</v>
      </c>
    </row>
    <row r="22" spans="1:8" ht="49.15" customHeight="1">
      <c r="A22" s="92" t="s">
        <v>103</v>
      </c>
      <c r="B22" s="89">
        <v>245291</v>
      </c>
      <c r="C22" s="89">
        <v>93422</v>
      </c>
      <c r="D22" s="91"/>
      <c r="E22" s="89">
        <v>92492</v>
      </c>
      <c r="F22" s="89">
        <v>930</v>
      </c>
      <c r="G22" s="90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54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137</v>
      </c>
      <c r="C27" s="101"/>
      <c r="D27" s="101"/>
      <c r="E27" s="99" t="s">
        <v>110</v>
      </c>
      <c r="F27" s="102">
        <v>24</v>
      </c>
      <c r="G27" s="103"/>
    </row>
    <row r="28" spans="1:8" ht="38.450000000000003" customHeight="1">
      <c r="A28" s="104" t="s">
        <v>111</v>
      </c>
      <c r="B28" s="105">
        <v>1</v>
      </c>
      <c r="C28" s="101"/>
      <c r="D28" s="101"/>
      <c r="E28" s="99" t="s">
        <v>112</v>
      </c>
      <c r="F28" s="106">
        <v>0</v>
      </c>
      <c r="G28" s="107"/>
    </row>
    <row r="29" spans="1:8" ht="51" customHeight="1" thickBot="1">
      <c r="A29" s="108" t="s">
        <v>113</v>
      </c>
      <c r="B29" s="109">
        <v>27973</v>
      </c>
      <c r="C29" s="110"/>
      <c r="D29" s="110"/>
      <c r="E29" s="108" t="s">
        <v>114</v>
      </c>
      <c r="F29" s="111">
        <v>0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/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34.9" customHeight="1">
      <c r="A33" s="121"/>
      <c r="B33" s="124"/>
      <c r="C33" s="122"/>
      <c r="D33" s="122"/>
      <c r="E33" s="122"/>
      <c r="F33" s="122"/>
      <c r="G33" s="122"/>
    </row>
    <row r="34" spans="1:7" ht="35.450000000000003" customHeight="1">
      <c r="A34" s="329"/>
      <c r="B34" s="329"/>
      <c r="C34" s="329"/>
      <c r="D34" s="329"/>
      <c r="E34" s="329"/>
      <c r="F34" s="121"/>
      <c r="G34" s="121"/>
    </row>
    <row r="35" spans="1:7" ht="35.450000000000003" customHeight="1">
      <c r="A35" s="125"/>
      <c r="B35" s="123"/>
      <c r="C35" s="123"/>
      <c r="D35" s="123"/>
      <c r="E35" s="123"/>
      <c r="F35" s="121"/>
      <c r="G35" s="121"/>
    </row>
    <row r="36" spans="1:7" ht="286.89999999999998" customHeight="1">
      <c r="A36" s="329"/>
      <c r="B36" s="329"/>
      <c r="C36" s="329"/>
      <c r="D36" s="329"/>
      <c r="E36" s="329"/>
      <c r="F36" s="329"/>
      <c r="G36" s="329"/>
    </row>
    <row r="37" spans="1:7" ht="37.15" customHeight="1">
      <c r="A37" s="336"/>
      <c r="B37" s="336"/>
      <c r="C37" s="336"/>
      <c r="D37" s="336"/>
      <c r="E37" s="336"/>
      <c r="F37" s="124"/>
      <c r="G37" s="121"/>
    </row>
    <row r="38" spans="1:7" ht="49.9" customHeight="1">
      <c r="A38" s="331"/>
      <c r="B38" s="331"/>
      <c r="C38" s="331"/>
      <c r="D38" s="331"/>
      <c r="E38" s="331"/>
      <c r="F38" s="331"/>
      <c r="G38" s="331"/>
    </row>
    <row r="39" spans="1:7" ht="28.9" customHeight="1">
      <c r="A39" s="329"/>
      <c r="B39" s="329"/>
      <c r="C39" s="329"/>
      <c r="D39" s="329"/>
      <c r="E39" s="329"/>
      <c r="F39" s="329"/>
      <c r="G39" s="329"/>
    </row>
    <row r="40" spans="1:7" ht="28.9" customHeight="1">
      <c r="A40" s="330"/>
      <c r="B40" s="330"/>
      <c r="C40" s="330"/>
      <c r="D40" s="330"/>
      <c r="E40" s="330"/>
      <c r="F40" s="330"/>
      <c r="G40" s="330"/>
    </row>
    <row r="41" spans="1:7" ht="24.6" customHeight="1">
      <c r="A41" s="331"/>
      <c r="B41" s="331"/>
      <c r="C41" s="331"/>
      <c r="D41" s="331"/>
      <c r="E41" s="331"/>
      <c r="F41" s="124"/>
      <c r="G41" s="121"/>
    </row>
    <row r="42" spans="1:7" ht="36" customHeight="1">
      <c r="A42" s="331"/>
      <c r="B42" s="331"/>
      <c r="C42" s="331"/>
      <c r="D42" s="331"/>
      <c r="E42" s="331"/>
      <c r="F42" s="331"/>
      <c r="G42" s="331"/>
    </row>
    <row r="43" spans="1:7" ht="30" customHeight="1"/>
    <row r="44" spans="1:7" ht="30" customHeight="1"/>
    <row r="45" spans="1:7" ht="30" customHeight="1"/>
    <row r="46" spans="1:7" ht="11.25" customHeight="1"/>
    <row r="47" spans="1:7" ht="30" customHeight="1"/>
    <row r="48" spans="1:7" ht="30" customHeight="1"/>
    <row r="49" ht="30" customHeight="1"/>
    <row r="50" ht="12" customHeight="1"/>
    <row r="51" ht="30" customHeight="1"/>
    <row r="52" ht="16.5" customHeight="1"/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215" priority="4" stopIfTrue="1" operator="notEqual">
      <formula>0</formula>
    </cfRule>
  </conditionalFormatting>
  <conditionalFormatting sqref="G17 G12">
    <cfRule type="cellIs" dxfId="214" priority="3" stopIfTrue="1" operator="equal">
      <formula>0</formula>
    </cfRule>
  </conditionalFormatting>
  <conditionalFormatting sqref="G25 G17:G22 G12">
    <cfRule type="cellIs" dxfId="213" priority="2" stopIfTrue="1" operator="notEqual">
      <formula>0</formula>
    </cfRule>
  </conditionalFormatting>
  <conditionalFormatting sqref="G17 G12">
    <cfRule type="cellIs" dxfId="212" priority="1" stopIfTrue="1" operator="equal">
      <formula>0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30"/>
  <sheetViews>
    <sheetView workbookViewId="0">
      <selection sqref="A1:G30"/>
    </sheetView>
  </sheetViews>
  <sheetFormatPr defaultColWidth="27.5703125" defaultRowHeight="15"/>
  <cols>
    <col min="1" max="1" width="33.140625" customWidth="1"/>
  </cols>
  <sheetData>
    <row r="1" spans="1:8" ht="24" customHeight="1">
      <c r="A1" s="132" t="s">
        <v>68</v>
      </c>
      <c r="B1" s="133"/>
      <c r="C1" s="132"/>
      <c r="D1" s="132"/>
      <c r="E1" s="132"/>
      <c r="F1" s="34"/>
      <c r="G1" s="34"/>
    </row>
    <row r="2" spans="1:8" ht="25.15" customHeight="1">
      <c r="A2" s="134" t="s">
        <v>69</v>
      </c>
      <c r="B2" s="133"/>
      <c r="C2" s="132"/>
      <c r="D2" s="132"/>
      <c r="E2" s="132"/>
      <c r="F2" s="34"/>
      <c r="G2" s="34"/>
    </row>
    <row r="3" spans="1:8" ht="19.149999999999999" customHeight="1">
      <c r="A3" t="s">
        <v>70</v>
      </c>
      <c r="B3" s="36"/>
    </row>
    <row r="4" spans="1:8" ht="15.75" thickBot="1">
      <c r="B4" s="36"/>
    </row>
    <row r="5" spans="1:8" ht="36" customHeight="1" thickBot="1">
      <c r="A5" s="135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136" t="s">
        <v>72</v>
      </c>
      <c r="B6" s="371" t="s">
        <v>246</v>
      </c>
      <c r="C6" s="372"/>
      <c r="D6" s="137"/>
      <c r="E6" s="138" t="s">
        <v>73</v>
      </c>
      <c r="F6" s="373" t="s">
        <v>247</v>
      </c>
      <c r="G6" s="374"/>
    </row>
    <row r="7" spans="1:8" ht="21" customHeight="1" thickBot="1">
      <c r="A7" s="136" t="s">
        <v>75</v>
      </c>
      <c r="B7" s="375">
        <v>41583</v>
      </c>
      <c r="C7" s="376"/>
      <c r="D7" s="44"/>
      <c r="E7" s="138" t="s">
        <v>76</v>
      </c>
      <c r="F7" s="377" t="s">
        <v>248</v>
      </c>
      <c r="G7" s="378"/>
    </row>
    <row r="8" spans="1:8" ht="21" customHeight="1" thickBot="1">
      <c r="A8" s="45"/>
      <c r="B8" s="139"/>
      <c r="C8" s="44"/>
      <c r="D8" s="44"/>
      <c r="E8" s="140"/>
      <c r="F8" s="379"/>
      <c r="G8" s="380"/>
      <c r="H8" s="44"/>
    </row>
    <row r="9" spans="1:8" ht="30.6" customHeight="1">
      <c r="A9" s="367" t="s">
        <v>78</v>
      </c>
      <c r="B9" s="368"/>
      <c r="C9" s="141"/>
      <c r="D9" s="141"/>
      <c r="E9" s="142" t="s">
        <v>79</v>
      </c>
      <c r="F9" s="50" t="s">
        <v>80</v>
      </c>
      <c r="G9" s="143">
        <v>1462</v>
      </c>
    </row>
    <row r="10" spans="1:8" ht="34.15" customHeight="1">
      <c r="A10" s="144" t="s">
        <v>81</v>
      </c>
      <c r="B10" s="145">
        <v>2690</v>
      </c>
      <c r="C10" s="141"/>
      <c r="D10" s="141"/>
      <c r="E10" s="146" t="s">
        <v>82</v>
      </c>
      <c r="F10" s="55" t="s">
        <v>83</v>
      </c>
      <c r="G10" s="147">
        <v>1461</v>
      </c>
    </row>
    <row r="11" spans="1:8" ht="36" customHeight="1">
      <c r="A11" s="148" t="s">
        <v>84</v>
      </c>
      <c r="B11" s="149">
        <v>225</v>
      </c>
      <c r="C11" s="150"/>
      <c r="D11" s="150"/>
      <c r="E11" s="369" t="s">
        <v>85</v>
      </c>
      <c r="F11" s="60" t="s">
        <v>86</v>
      </c>
      <c r="G11" s="151">
        <v>1</v>
      </c>
    </row>
    <row r="12" spans="1:8" ht="33" customHeight="1" thickBot="1">
      <c r="A12" s="152" t="s">
        <v>87</v>
      </c>
      <c r="B12" s="153">
        <v>1461</v>
      </c>
      <c r="C12" s="154"/>
      <c r="D12" s="154"/>
      <c r="E12" s="370"/>
      <c r="F12" s="155" t="s">
        <v>4</v>
      </c>
      <c r="G12" s="15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157" t="s">
        <v>90</v>
      </c>
      <c r="B15" s="158"/>
      <c r="C15" s="159"/>
      <c r="D15" s="159"/>
      <c r="E15" s="159"/>
      <c r="F15" s="159"/>
      <c r="G15" s="160"/>
    </row>
    <row r="16" spans="1:8" ht="67.900000000000006" customHeight="1">
      <c r="A16" s="161"/>
      <c r="B16" s="75" t="s">
        <v>91</v>
      </c>
      <c r="C16" s="75" t="s">
        <v>92</v>
      </c>
      <c r="D16" s="75" t="s">
        <v>93</v>
      </c>
      <c r="E16" s="75" t="s">
        <v>94</v>
      </c>
      <c r="F16" s="162" t="s">
        <v>95</v>
      </c>
      <c r="G16" s="163" t="s">
        <v>96</v>
      </c>
    </row>
    <row r="17" spans="1:8" ht="43.15" customHeight="1">
      <c r="A17" s="164" t="s">
        <v>97</v>
      </c>
      <c r="B17" s="165">
        <f>SUM(B18,B20,B21,B22)</f>
        <v>30</v>
      </c>
      <c r="C17" s="165">
        <f>SUM(C18:C22)</f>
        <v>3</v>
      </c>
      <c r="D17" s="165">
        <f>SUM(D18:D22)</f>
        <v>0</v>
      </c>
      <c r="E17" s="165">
        <f>SUM(E18:E22)</f>
        <v>3</v>
      </c>
      <c r="F17" s="165">
        <f>SUM(F18:F22)</f>
        <v>0</v>
      </c>
      <c r="G17" s="166">
        <f>SUM(C17-(D17+E17+F17))</f>
        <v>0</v>
      </c>
    </row>
    <row r="18" spans="1:8" ht="36.4" customHeight="1">
      <c r="A18" s="92" t="s">
        <v>98</v>
      </c>
      <c r="B18" s="167">
        <v>30</v>
      </c>
      <c r="C18" s="167">
        <v>3</v>
      </c>
      <c r="D18" s="168" t="s">
        <v>99</v>
      </c>
      <c r="E18" s="167">
        <v>3</v>
      </c>
      <c r="F18" s="167">
        <v>0</v>
      </c>
      <c r="G18" s="169">
        <f>SUM(C18-(E18+F18))</f>
        <v>0</v>
      </c>
    </row>
    <row r="19" spans="1:8" ht="36.4" customHeight="1">
      <c r="A19" s="170" t="s">
        <v>100</v>
      </c>
      <c r="B19" s="171" t="s">
        <v>99</v>
      </c>
      <c r="C19" s="172"/>
      <c r="D19" s="173" t="s">
        <v>99</v>
      </c>
      <c r="E19" s="174"/>
      <c r="F19" s="174"/>
      <c r="G19" s="175">
        <f>SUM(C19-(E19+F19))</f>
        <v>0</v>
      </c>
    </row>
    <row r="20" spans="1:8" ht="36.4" customHeight="1">
      <c r="A20" s="170" t="s">
        <v>101</v>
      </c>
      <c r="B20" s="174">
        <v>0</v>
      </c>
      <c r="C20" s="174"/>
      <c r="D20" s="176"/>
      <c r="E20" s="172"/>
      <c r="F20" s="172"/>
      <c r="G20" s="175">
        <f>SUM(C20-(D20+E20+F20))</f>
        <v>0</v>
      </c>
    </row>
    <row r="21" spans="1:8" ht="51.6" customHeight="1">
      <c r="A21" s="92" t="s">
        <v>102</v>
      </c>
      <c r="B21" s="174">
        <v>0</v>
      </c>
      <c r="C21" s="174"/>
      <c r="D21" s="173" t="s">
        <v>99</v>
      </c>
      <c r="E21" s="174"/>
      <c r="F21" s="174"/>
      <c r="G21" s="175">
        <f>SUM(C21-(E21+F21))</f>
        <v>0</v>
      </c>
    </row>
    <row r="22" spans="1:8" ht="49.15" customHeight="1">
      <c r="A22" s="92" t="s">
        <v>103</v>
      </c>
      <c r="B22" s="174">
        <v>0</v>
      </c>
      <c r="C22" s="174"/>
      <c r="D22" s="176"/>
      <c r="E22" s="174"/>
      <c r="F22" s="174"/>
      <c r="G22" s="175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328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64" t="s">
        <v>106</v>
      </c>
      <c r="B25" s="365"/>
      <c r="C25" s="365"/>
      <c r="D25" s="365"/>
      <c r="E25" s="365"/>
      <c r="F25" s="366"/>
      <c r="G25" s="177"/>
    </row>
    <row r="26" spans="1:8" ht="53.25" customHeight="1" thickBot="1">
      <c r="A26" s="362" t="s">
        <v>107</v>
      </c>
      <c r="B26" s="363"/>
      <c r="C26" s="178"/>
      <c r="D26" s="178"/>
      <c r="E26" s="179" t="s">
        <v>108</v>
      </c>
      <c r="F26" s="180"/>
      <c r="G26" s="181"/>
    </row>
    <row r="27" spans="1:8" ht="38.25" customHeight="1" thickTop="1">
      <c r="A27" s="182" t="s">
        <v>109</v>
      </c>
      <c r="B27" s="183">
        <v>0</v>
      </c>
      <c r="C27" s="184"/>
      <c r="D27" s="184"/>
      <c r="E27" s="182" t="s">
        <v>110</v>
      </c>
      <c r="F27" s="185">
        <v>0</v>
      </c>
      <c r="G27" s="186"/>
    </row>
    <row r="28" spans="1:8" ht="38.450000000000003" customHeight="1">
      <c r="A28" s="187" t="s">
        <v>111</v>
      </c>
      <c r="B28" s="188">
        <v>0</v>
      </c>
      <c r="C28" s="184"/>
      <c r="D28" s="184"/>
      <c r="E28" s="182" t="s">
        <v>112</v>
      </c>
      <c r="F28" s="189">
        <v>0</v>
      </c>
      <c r="G28" s="190"/>
    </row>
    <row r="29" spans="1:8" ht="51" customHeight="1" thickBot="1">
      <c r="A29" s="191" t="s">
        <v>113</v>
      </c>
      <c r="B29" s="192">
        <v>522</v>
      </c>
      <c r="C29" s="193"/>
      <c r="D29" s="193"/>
      <c r="E29" s="191" t="s">
        <v>114</v>
      </c>
      <c r="F29" s="194">
        <v>0</v>
      </c>
      <c r="G29" s="112"/>
    </row>
    <row r="30" spans="1:8" ht="38.25" customHeight="1" thickBot="1">
      <c r="A30" s="381" t="s">
        <v>115</v>
      </c>
      <c r="B30" s="382"/>
      <c r="C30" s="382"/>
      <c r="D30" s="382"/>
      <c r="E30" s="113"/>
      <c r="F30" s="195"/>
      <c r="G30" s="115"/>
    </row>
  </sheetData>
  <mergeCells count="14">
    <mergeCell ref="A9:B9"/>
    <mergeCell ref="B6:C6"/>
    <mergeCell ref="F6:G6"/>
    <mergeCell ref="B7:C7"/>
    <mergeCell ref="F7:G7"/>
    <mergeCell ref="F8:G8"/>
    <mergeCell ref="A26:B26"/>
    <mergeCell ref="A30:D30"/>
    <mergeCell ref="E11:E12"/>
    <mergeCell ref="B13:G13"/>
    <mergeCell ref="B14:G14"/>
    <mergeCell ref="B23:E23"/>
    <mergeCell ref="B24:G24"/>
    <mergeCell ref="A25:F25"/>
  </mergeCells>
  <conditionalFormatting sqref="G25 G17:G22 G12">
    <cfRule type="cellIs" dxfId="211" priority="6" stopIfTrue="1" operator="notEqual">
      <formula>0</formula>
    </cfRule>
  </conditionalFormatting>
  <conditionalFormatting sqref="G17 G12">
    <cfRule type="cellIs" dxfId="210" priority="5" stopIfTrue="1" operator="equal">
      <formula>0</formula>
    </cfRule>
  </conditionalFormatting>
  <conditionalFormatting sqref="G25 G17:G22 G12">
    <cfRule type="cellIs" dxfId="209" priority="4" stopIfTrue="1" operator="notEqual">
      <formula>0</formula>
    </cfRule>
  </conditionalFormatting>
  <conditionalFormatting sqref="G17 G12">
    <cfRule type="cellIs" dxfId="208" priority="3" stopIfTrue="1" operator="equal">
      <formula>0</formula>
    </cfRule>
  </conditionalFormatting>
  <conditionalFormatting sqref="G25 G17:G22 G12">
    <cfRule type="cellIs" dxfId="207" priority="2" stopIfTrue="1" operator="notEqual">
      <formula>0</formula>
    </cfRule>
  </conditionalFormatting>
  <conditionalFormatting sqref="G17 G12">
    <cfRule type="cellIs" dxfId="206" priority="1" stopIfTrue="1" operator="equal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H42"/>
  <sheetViews>
    <sheetView topLeftCell="C22" workbookViewId="0">
      <selection sqref="A1:G30"/>
    </sheetView>
  </sheetViews>
  <sheetFormatPr defaultColWidth="9.140625" defaultRowHeight="15"/>
  <cols>
    <col min="1" max="1" width="36.5703125" customWidth="1"/>
    <col min="2" max="2" width="31.42578125" style="36" customWidth="1"/>
    <col min="3" max="3" width="31.5703125" customWidth="1"/>
    <col min="4" max="4" width="27.7109375" customWidth="1"/>
    <col min="5" max="5" width="33.5703125" customWidth="1"/>
    <col min="6" max="6" width="32.140625" customWidth="1"/>
    <col min="7" max="7" width="34.7109375" customWidth="1"/>
  </cols>
  <sheetData>
    <row r="1" spans="1:8" ht="24" customHeight="1">
      <c r="A1" s="32" t="s">
        <v>68</v>
      </c>
      <c r="B1" s="33"/>
      <c r="C1" s="32"/>
      <c r="D1" s="32"/>
      <c r="E1" s="32"/>
      <c r="F1" s="34"/>
      <c r="G1" s="34"/>
    </row>
    <row r="2" spans="1:8" ht="25.15" customHeight="1">
      <c r="A2" s="35" t="s">
        <v>69</v>
      </c>
      <c r="B2" s="33"/>
      <c r="C2" s="32"/>
      <c r="D2" s="32"/>
      <c r="E2" s="32"/>
      <c r="F2" s="34"/>
      <c r="G2" s="34"/>
    </row>
    <row r="3" spans="1:8" ht="19.149999999999999" customHeight="1">
      <c r="A3" t="s">
        <v>70</v>
      </c>
    </row>
    <row r="4" spans="1:8" ht="15.75" thickBot="1"/>
    <row r="5" spans="1:8" ht="36" customHeight="1" thickBot="1">
      <c r="A5" s="37" t="s">
        <v>71</v>
      </c>
      <c r="B5" s="38"/>
      <c r="C5" s="39"/>
      <c r="D5" s="39"/>
      <c r="E5" s="39"/>
      <c r="F5" s="39"/>
      <c r="G5" s="40"/>
    </row>
    <row r="6" spans="1:8" ht="24" customHeight="1" thickBot="1">
      <c r="A6" s="41" t="s">
        <v>72</v>
      </c>
      <c r="B6" s="340" t="s">
        <v>22</v>
      </c>
      <c r="C6" s="341"/>
      <c r="D6" s="42"/>
      <c r="E6" s="43" t="s">
        <v>73</v>
      </c>
      <c r="F6" s="342" t="s">
        <v>130</v>
      </c>
      <c r="G6" s="343"/>
    </row>
    <row r="7" spans="1:8" ht="21" customHeight="1" thickBot="1">
      <c r="A7" s="41" t="s">
        <v>75</v>
      </c>
      <c r="B7" s="344" t="s">
        <v>131</v>
      </c>
      <c r="C7" s="345"/>
      <c r="D7" s="44"/>
      <c r="E7" s="43" t="s">
        <v>76</v>
      </c>
      <c r="F7" s="346" t="s">
        <v>132</v>
      </c>
      <c r="G7" s="347"/>
    </row>
    <row r="8" spans="1:8" ht="21" customHeight="1" thickBot="1">
      <c r="A8" s="45"/>
      <c r="B8" s="46"/>
      <c r="C8" s="44"/>
      <c r="D8" s="44"/>
      <c r="E8" s="47"/>
      <c r="F8" s="348"/>
      <c r="G8" s="349"/>
      <c r="H8" s="44"/>
    </row>
    <row r="9" spans="1:8" ht="30.6" customHeight="1">
      <c r="A9" s="350" t="s">
        <v>78</v>
      </c>
      <c r="B9" s="351"/>
      <c r="C9" s="48"/>
      <c r="D9" s="48"/>
      <c r="E9" s="49" t="s">
        <v>79</v>
      </c>
      <c r="F9" s="50" t="s">
        <v>80</v>
      </c>
      <c r="G9" s="51">
        <v>22822</v>
      </c>
    </row>
    <row r="10" spans="1:8" ht="34.15" customHeight="1">
      <c r="A10" s="52" t="s">
        <v>81</v>
      </c>
      <c r="B10" s="53">
        <v>58641</v>
      </c>
      <c r="C10" s="48"/>
      <c r="D10" s="48"/>
      <c r="E10" s="54" t="s">
        <v>82</v>
      </c>
      <c r="F10" s="55" t="s">
        <v>83</v>
      </c>
      <c r="G10" s="56">
        <v>22654</v>
      </c>
    </row>
    <row r="11" spans="1:8" ht="36" customHeight="1">
      <c r="A11" s="57" t="s">
        <v>84</v>
      </c>
      <c r="B11" s="58">
        <v>4642</v>
      </c>
      <c r="C11" s="59"/>
      <c r="D11" s="59"/>
      <c r="E11" s="352" t="s">
        <v>85</v>
      </c>
      <c r="F11" s="60" t="s">
        <v>86</v>
      </c>
      <c r="G11" s="61">
        <v>168</v>
      </c>
    </row>
    <row r="12" spans="1:8" ht="33" customHeight="1" thickBot="1">
      <c r="A12" s="62" t="s">
        <v>87</v>
      </c>
      <c r="B12" s="63">
        <v>22655</v>
      </c>
      <c r="C12" s="64"/>
      <c r="D12" s="64"/>
      <c r="E12" s="353"/>
      <c r="F12" s="65" t="s">
        <v>4</v>
      </c>
      <c r="G12" s="66">
        <f>SUM(G9-(G10+G11))</f>
        <v>0</v>
      </c>
    </row>
    <row r="13" spans="1:8" ht="45.6" customHeight="1">
      <c r="A13" s="67"/>
      <c r="B13" s="354" t="s">
        <v>88</v>
      </c>
      <c r="C13" s="355"/>
      <c r="D13" s="355"/>
      <c r="E13" s="355"/>
      <c r="F13" s="355"/>
      <c r="G13" s="356"/>
    </row>
    <row r="14" spans="1:8" ht="44.45" customHeight="1" thickBot="1">
      <c r="A14" s="68"/>
      <c r="B14" s="357" t="s">
        <v>89</v>
      </c>
      <c r="C14" s="358"/>
      <c r="D14" s="358"/>
      <c r="E14" s="358"/>
      <c r="F14" s="358"/>
      <c r="G14" s="359"/>
    </row>
    <row r="15" spans="1:8" ht="54" customHeight="1" thickBot="1">
      <c r="A15" s="69" t="s">
        <v>90</v>
      </c>
      <c r="B15" s="70"/>
      <c r="C15" s="71"/>
      <c r="D15" s="71"/>
      <c r="E15" s="71"/>
      <c r="F15" s="71"/>
      <c r="G15" s="72"/>
    </row>
    <row r="16" spans="1:8" ht="67.900000000000006" customHeight="1">
      <c r="A16" s="73"/>
      <c r="B16" s="74" t="s">
        <v>91</v>
      </c>
      <c r="C16" s="75" t="s">
        <v>92</v>
      </c>
      <c r="D16" s="75" t="s">
        <v>93</v>
      </c>
      <c r="E16" s="75" t="s">
        <v>94</v>
      </c>
      <c r="F16" s="76" t="s">
        <v>95</v>
      </c>
      <c r="G16" s="77" t="s">
        <v>96</v>
      </c>
    </row>
    <row r="17" spans="1:8" ht="43.15" customHeight="1">
      <c r="A17" s="78" t="s">
        <v>97</v>
      </c>
      <c r="B17" s="79">
        <f>SUM(B18,B20,B21,B22)</f>
        <v>58706</v>
      </c>
      <c r="C17" s="79">
        <f>SUM(C18:C22)</f>
        <v>22822</v>
      </c>
      <c r="D17" s="79">
        <f>SUM(D18:D22)</f>
        <v>0</v>
      </c>
      <c r="E17" s="79">
        <f>SUM(E18:E22)</f>
        <v>22654</v>
      </c>
      <c r="F17" s="79">
        <f>SUM(F18:F22)</f>
        <v>168</v>
      </c>
      <c r="G17" s="80">
        <f>SUM(C17-(D17+E17+F17))</f>
        <v>0</v>
      </c>
    </row>
    <row r="18" spans="1:8" ht="36.4" customHeight="1">
      <c r="A18" s="81" t="s">
        <v>98</v>
      </c>
      <c r="B18" s="82">
        <v>520</v>
      </c>
      <c r="C18" s="82">
        <v>55</v>
      </c>
      <c r="D18" s="83" t="s">
        <v>99</v>
      </c>
      <c r="E18" s="82">
        <v>54</v>
      </c>
      <c r="F18" s="82">
        <v>1</v>
      </c>
      <c r="G18" s="84">
        <f>SUM(C18-(E18+F18))</f>
        <v>0</v>
      </c>
    </row>
    <row r="19" spans="1:8" ht="36.4" customHeight="1">
      <c r="A19" s="85" t="s">
        <v>100</v>
      </c>
      <c r="B19" s="86" t="s">
        <v>99</v>
      </c>
      <c r="C19" s="87">
        <v>0</v>
      </c>
      <c r="D19" s="88" t="s">
        <v>99</v>
      </c>
      <c r="E19" s="89">
        <v>0</v>
      </c>
      <c r="F19" s="89">
        <v>0</v>
      </c>
      <c r="G19" s="90">
        <f>SUM(C19-(E19+F19))</f>
        <v>0</v>
      </c>
    </row>
    <row r="20" spans="1:8" ht="36.4" customHeight="1">
      <c r="A20" s="85" t="s">
        <v>101</v>
      </c>
      <c r="B20" s="89">
        <v>0</v>
      </c>
      <c r="C20" s="89">
        <v>0</v>
      </c>
      <c r="D20" s="91">
        <v>0</v>
      </c>
      <c r="E20" s="87">
        <v>0</v>
      </c>
      <c r="F20" s="87">
        <v>0</v>
      </c>
      <c r="G20" s="90">
        <f>SUM(C20-(D20+E20+F20))</f>
        <v>0</v>
      </c>
    </row>
    <row r="21" spans="1:8" ht="51.6" customHeight="1">
      <c r="A21" s="81" t="s">
        <v>102</v>
      </c>
      <c r="B21" s="89">
        <v>3</v>
      </c>
      <c r="C21" s="89">
        <v>3</v>
      </c>
      <c r="D21" s="88" t="s">
        <v>99</v>
      </c>
      <c r="E21" s="89">
        <v>3</v>
      </c>
      <c r="F21" s="89"/>
      <c r="G21" s="90">
        <f>SUM(C21-(E21+F21))</f>
        <v>0</v>
      </c>
    </row>
    <row r="22" spans="1:8" ht="49.15" customHeight="1">
      <c r="A22" s="92" t="s">
        <v>103</v>
      </c>
      <c r="B22" s="89">
        <v>58183</v>
      </c>
      <c r="C22" s="89">
        <v>22764</v>
      </c>
      <c r="D22" s="91"/>
      <c r="E22" s="89">
        <v>22597</v>
      </c>
      <c r="F22" s="89">
        <v>167</v>
      </c>
      <c r="G22" s="90">
        <f>SUM(C22-(D22+E22+F22))</f>
        <v>0</v>
      </c>
    </row>
    <row r="23" spans="1:8" ht="46.15" customHeight="1">
      <c r="A23" s="67"/>
      <c r="B23" s="354" t="s">
        <v>104</v>
      </c>
      <c r="C23" s="360"/>
      <c r="D23" s="360"/>
      <c r="E23" s="360"/>
      <c r="F23" s="255"/>
      <c r="G23" s="93"/>
      <c r="H23" s="44"/>
    </row>
    <row r="24" spans="1:8" ht="48" customHeight="1" thickBot="1">
      <c r="A24" s="67"/>
      <c r="B24" s="354" t="s">
        <v>105</v>
      </c>
      <c r="C24" s="360"/>
      <c r="D24" s="360"/>
      <c r="E24" s="360"/>
      <c r="F24" s="360"/>
      <c r="G24" s="361"/>
      <c r="H24" s="44"/>
    </row>
    <row r="25" spans="1:8" ht="51" customHeight="1" thickBot="1">
      <c r="A25" s="337" t="s">
        <v>106</v>
      </c>
      <c r="B25" s="338"/>
      <c r="C25" s="338"/>
      <c r="D25" s="338"/>
      <c r="E25" s="338"/>
      <c r="F25" s="339"/>
      <c r="G25" s="94"/>
    </row>
    <row r="26" spans="1:8" ht="53.25" customHeight="1" thickBot="1">
      <c r="A26" s="332" t="s">
        <v>107</v>
      </c>
      <c r="B26" s="333"/>
      <c r="C26" s="95"/>
      <c r="D26" s="95"/>
      <c r="E26" s="96" t="s">
        <v>108</v>
      </c>
      <c r="F26" s="97"/>
      <c r="G26" s="98"/>
    </row>
    <row r="27" spans="1:8" ht="38.25" customHeight="1" thickTop="1">
      <c r="A27" s="99" t="s">
        <v>109</v>
      </c>
      <c r="B27" s="100">
        <v>6</v>
      </c>
      <c r="C27" s="101"/>
      <c r="D27" s="101"/>
      <c r="E27" s="99" t="s">
        <v>110</v>
      </c>
      <c r="F27" s="102">
        <v>5</v>
      </c>
      <c r="G27" s="103"/>
    </row>
    <row r="28" spans="1:8" ht="38.450000000000003" customHeight="1">
      <c r="A28" s="104" t="s">
        <v>111</v>
      </c>
      <c r="B28" s="105">
        <v>1</v>
      </c>
      <c r="C28" s="101"/>
      <c r="D28" s="101"/>
      <c r="E28" s="99" t="s">
        <v>112</v>
      </c>
      <c r="F28" s="102">
        <v>0</v>
      </c>
      <c r="G28" s="107"/>
    </row>
    <row r="29" spans="1:8" ht="51" customHeight="1" thickBot="1">
      <c r="A29" s="108" t="s">
        <v>113</v>
      </c>
      <c r="B29" s="109">
        <v>15889</v>
      </c>
      <c r="C29" s="110"/>
      <c r="D29" s="110"/>
      <c r="E29" s="108" t="s">
        <v>114</v>
      </c>
      <c r="F29" s="111">
        <v>55</v>
      </c>
      <c r="G29" s="112"/>
    </row>
    <row r="30" spans="1:8" ht="38.25" customHeight="1" thickBot="1">
      <c r="A30" s="334" t="s">
        <v>115</v>
      </c>
      <c r="B30" s="335"/>
      <c r="C30" s="335"/>
      <c r="D30" s="335"/>
      <c r="E30" s="113" t="s">
        <v>133</v>
      </c>
      <c r="F30" s="114"/>
      <c r="G30" s="115"/>
    </row>
    <row r="31" spans="1:8" ht="38.25" customHeight="1">
      <c r="A31" s="116"/>
      <c r="B31" s="116"/>
      <c r="C31" s="116"/>
      <c r="D31" s="116"/>
      <c r="E31" s="117"/>
      <c r="F31" s="118"/>
      <c r="G31" s="44"/>
    </row>
    <row r="32" spans="1:8" ht="35.450000000000003" customHeight="1">
      <c r="A32" s="119"/>
      <c r="B32" s="120"/>
      <c r="C32" s="120"/>
      <c r="D32" s="120"/>
      <c r="E32" s="120"/>
      <c r="F32" s="120"/>
      <c r="G32" s="120"/>
    </row>
    <row r="33" spans="1:7" ht="15.75">
      <c r="A33" s="121"/>
      <c r="B33" s="124"/>
      <c r="C33" s="122"/>
      <c r="D33" s="122"/>
      <c r="E33" s="122"/>
      <c r="F33" s="122"/>
      <c r="G33" s="122"/>
    </row>
    <row r="34" spans="1:7" ht="15.75">
      <c r="A34" s="329"/>
      <c r="B34" s="329"/>
      <c r="C34" s="329"/>
      <c r="D34" s="329"/>
      <c r="E34" s="329"/>
      <c r="F34" s="121"/>
      <c r="G34" s="121"/>
    </row>
    <row r="35" spans="1:7" ht="18.75">
      <c r="A35" s="125"/>
      <c r="B35" s="123"/>
      <c r="C35" s="123"/>
      <c r="D35" s="123"/>
      <c r="E35" s="123"/>
      <c r="F35" s="121"/>
      <c r="G35" s="121"/>
    </row>
    <row r="36" spans="1:7" ht="15.75">
      <c r="A36" s="329"/>
      <c r="B36" s="329"/>
      <c r="C36" s="329"/>
      <c r="D36" s="329"/>
      <c r="E36" s="329"/>
      <c r="F36" s="329"/>
      <c r="G36" s="329"/>
    </row>
    <row r="37" spans="1:7" ht="18.75">
      <c r="A37" s="336"/>
      <c r="B37" s="336"/>
      <c r="C37" s="336"/>
      <c r="D37" s="336"/>
      <c r="E37" s="336"/>
      <c r="F37" s="124"/>
      <c r="G37" s="121"/>
    </row>
    <row r="38" spans="1:7" ht="15.75">
      <c r="A38" s="331"/>
      <c r="B38" s="331"/>
      <c r="C38" s="331"/>
      <c r="D38" s="331"/>
      <c r="E38" s="331"/>
      <c r="F38" s="331"/>
      <c r="G38" s="331"/>
    </row>
    <row r="39" spans="1:7" ht="15.75">
      <c r="A39" s="329"/>
      <c r="B39" s="329"/>
      <c r="C39" s="329"/>
      <c r="D39" s="329"/>
      <c r="E39" s="329"/>
      <c r="F39" s="329"/>
      <c r="G39" s="329"/>
    </row>
    <row r="40" spans="1:7" ht="18.75">
      <c r="A40" s="330"/>
      <c r="B40" s="330"/>
      <c r="C40" s="330"/>
      <c r="D40" s="330"/>
      <c r="E40" s="330"/>
      <c r="F40" s="330"/>
      <c r="G40" s="330"/>
    </row>
    <row r="41" spans="1:7" ht="15.75">
      <c r="A41" s="331"/>
      <c r="B41" s="331"/>
      <c r="C41" s="331"/>
      <c r="D41" s="331"/>
      <c r="E41" s="331"/>
      <c r="F41" s="124"/>
      <c r="G41" s="121"/>
    </row>
    <row r="42" spans="1:7" ht="15.75">
      <c r="A42" s="331"/>
      <c r="B42" s="331"/>
      <c r="C42" s="331"/>
      <c r="D42" s="331"/>
      <c r="E42" s="331"/>
      <c r="F42" s="331"/>
      <c r="G42" s="331"/>
    </row>
  </sheetData>
  <mergeCells count="22">
    <mergeCell ref="A39:G39"/>
    <mergeCell ref="A40:G40"/>
    <mergeCell ref="A41:E41"/>
    <mergeCell ref="A42:G42"/>
    <mergeCell ref="A26:B26"/>
    <mergeCell ref="A30:D30"/>
    <mergeCell ref="A34:E34"/>
    <mergeCell ref="A36:G36"/>
    <mergeCell ref="A37:E37"/>
    <mergeCell ref="A38:G38"/>
    <mergeCell ref="A25:F25"/>
    <mergeCell ref="B6:C6"/>
    <mergeCell ref="F6:G6"/>
    <mergeCell ref="B7:C7"/>
    <mergeCell ref="F7:G7"/>
    <mergeCell ref="F8:G8"/>
    <mergeCell ref="A9:B9"/>
    <mergeCell ref="E11:E12"/>
    <mergeCell ref="B13:G13"/>
    <mergeCell ref="B14:G14"/>
    <mergeCell ref="B23:E23"/>
    <mergeCell ref="B24:G24"/>
  </mergeCells>
  <conditionalFormatting sqref="G25 G17:G22 G12">
    <cfRule type="cellIs" dxfId="205" priority="4" stopIfTrue="1" operator="notEqual">
      <formula>0</formula>
    </cfRule>
  </conditionalFormatting>
  <conditionalFormatting sqref="G17 G12">
    <cfRule type="cellIs" dxfId="204" priority="3" stopIfTrue="1" operator="equal">
      <formula>0</formula>
    </cfRule>
  </conditionalFormatting>
  <conditionalFormatting sqref="G25 G17:G22 G12">
    <cfRule type="cellIs" dxfId="203" priority="2" stopIfTrue="1" operator="notEqual">
      <formula>0</formula>
    </cfRule>
  </conditionalFormatting>
  <conditionalFormatting sqref="G17 G12">
    <cfRule type="cellIs" dxfId="202" priority="1" stopIfTrue="1" operator="equal">
      <formula>0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5A2E266E936D4489253B433F0FCC66" ma:contentTypeVersion="1" ma:contentTypeDescription="Create a new document." ma:contentTypeScope="" ma:versionID="8d7cad8765cede009e426c1a39e0ab56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49DDB78-297C-4585-B116-8865CE659523}"/>
</file>

<file path=customXml/itemProps2.xml><?xml version="1.0" encoding="utf-8"?>
<ds:datastoreItem xmlns:ds="http://schemas.openxmlformats.org/officeDocument/2006/customXml" ds:itemID="{FABB382A-5CC6-4D51-A5ED-24953C694FD8}"/>
</file>

<file path=customXml/itemProps3.xml><?xml version="1.0" encoding="utf-8"?>
<ds:datastoreItem xmlns:ds="http://schemas.openxmlformats.org/officeDocument/2006/customXml" ds:itemID="{9A68A2F6-5344-47D3-92C2-92BDEF5E4B70}"/>
</file>

<file path=customXml/itemProps4.xml><?xml version="1.0" encoding="utf-8"?>
<ds:datastoreItem xmlns:ds="http://schemas.openxmlformats.org/officeDocument/2006/customXml" ds:itemID="{5835D34A-53B9-432D-BA98-848E1991C4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40</vt:i4>
      </vt:variant>
    </vt:vector>
  </HeadingPairs>
  <TitlesOfParts>
    <vt:vector size="40" baseType="lpstr">
      <vt:lpstr>All Counties</vt:lpstr>
      <vt:lpstr>Adams</vt:lpstr>
      <vt:lpstr>Asotin</vt:lpstr>
      <vt:lpstr>Benton</vt:lpstr>
      <vt:lpstr>Chelan</vt:lpstr>
      <vt:lpstr>Clallam</vt:lpstr>
      <vt:lpstr>Clark</vt:lpstr>
      <vt:lpstr>Columbia</vt:lpstr>
      <vt:lpstr>Cowlitz</vt:lpstr>
      <vt:lpstr>Douglas</vt:lpstr>
      <vt:lpstr>Ferry</vt:lpstr>
      <vt:lpstr>Franklin</vt:lpstr>
      <vt:lpstr>Garfield</vt:lpstr>
      <vt:lpstr>Grant</vt:lpstr>
      <vt:lpstr>GraysHarbor</vt:lpstr>
      <vt:lpstr>Island</vt:lpstr>
      <vt:lpstr>Jefferson</vt:lpstr>
      <vt:lpstr>King</vt:lpstr>
      <vt:lpstr>Kitsap</vt:lpstr>
      <vt:lpstr>Kittitas</vt:lpstr>
      <vt:lpstr>Klickitat</vt:lpstr>
      <vt:lpstr>Lewis</vt:lpstr>
      <vt:lpstr>Lincoln</vt:lpstr>
      <vt:lpstr>Mason</vt:lpstr>
      <vt:lpstr>Okanogan</vt:lpstr>
      <vt:lpstr>Pacific</vt:lpstr>
      <vt:lpstr>PendOreille</vt:lpstr>
      <vt:lpstr>Pierce</vt:lpstr>
      <vt:lpstr>SanJuan</vt:lpstr>
      <vt:lpstr>Skagit</vt:lpstr>
      <vt:lpstr>Skamania</vt:lpstr>
      <vt:lpstr>Snohomish</vt:lpstr>
      <vt:lpstr>Spokane</vt:lpstr>
      <vt:lpstr>Stevens</vt:lpstr>
      <vt:lpstr>Thurston</vt:lpstr>
      <vt:lpstr>Wahkiakum</vt:lpstr>
      <vt:lpstr>WallaWalla</vt:lpstr>
      <vt:lpstr>Whatcom</vt:lpstr>
      <vt:lpstr>Whitman</vt:lpstr>
      <vt:lpstr>Yakima</vt:lpstr>
    </vt:vector>
  </TitlesOfParts>
  <Company>OSOS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pmurphy</dc:creator>
  <cp:lastModifiedBy>patty.murphy</cp:lastModifiedBy>
  <cp:lastPrinted>2012-09-06T17:08:06Z</cp:lastPrinted>
  <dcterms:created xsi:type="dcterms:W3CDTF">2010-03-26T16:49:51Z</dcterms:created>
  <dcterms:modified xsi:type="dcterms:W3CDTF">2013-12-18T00:21:04Z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ContentTypeId">
    <vt:lpwstr>0x010100735A2E266E936D4489253B433F0FCC66</vt:lpwstr>
  </property>
</Properties>
</file>